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10.9.20.12\13.壬生町商工会\01_壬生町商工会\060_労務支援\010_労働保険\010_年度更新・第1期保険料\_記入様式\"/>
    </mc:Choice>
  </mc:AlternateContent>
  <xr:revisionPtr revIDLastSave="0" documentId="13_ncr:1_{3FB8B4AB-68D5-4A40-9703-50E1B0DFFC60}" xr6:coauthVersionLast="47" xr6:coauthVersionMax="47" xr10:uidLastSave="{00000000-0000-0000-0000-000000000000}"/>
  <bookViews>
    <workbookView xWindow="2070" yWindow="570" windowWidth="22395" windowHeight="14910" tabRatio="789" xr2:uid="{00000000-000D-0000-FFFF-FFFF00000000}"/>
  </bookViews>
  <sheets>
    <sheet name="(入力用)事業主控" sheetId="11" r:id="rId1"/>
    <sheet name="提出用" sheetId="1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0">'(入力用)事業主控'!$A$1:$AN$67</definedName>
    <definedName name="_xlnm.Print_Area" localSheetId="1">提出用!$A$1:$AN$67</definedName>
    <definedName name="_xlnm.Print_Area" localSheetId="2">保険料計算シート!$A$1:$A$31</definedName>
    <definedName name="Z_9D982B9B_28DC_4082_BB55_72F6D01054B4_.wvu.PrintArea" localSheetId="2" hidden="1">保険料計算シート!$A$1:$A$31</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customWorkbookViews>
    <customWorkbookView name="mori - 個人用ビュー" guid="{9D982B9B-28DC-4082-BB55-72F6D01054B4}" mergeInterval="0" personalView="1" maximized="1" xWindow="-8" yWindow="-8" windowWidth="1382" windowHeight="744" tabRatio="78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2" l="1"/>
  <c r="AK63" i="12"/>
  <c r="AK62" i="12"/>
  <c r="AK61" i="12"/>
  <c r="AG63" i="12"/>
  <c r="AG62" i="12"/>
  <c r="AG61" i="12"/>
  <c r="AC62" i="12"/>
  <c r="AC63" i="12"/>
  <c r="AC61" i="12"/>
  <c r="O62" i="12"/>
  <c r="AE65" i="12"/>
  <c r="B64" i="12"/>
  <c r="G62" i="12"/>
  <c r="E62" i="12"/>
  <c r="C62" i="12"/>
  <c r="AG58" i="12"/>
  <c r="AG57" i="12"/>
  <c r="AG56" i="12"/>
  <c r="P57" i="12"/>
  <c r="P58" i="12"/>
  <c r="P56" i="12"/>
  <c r="AF58" i="12"/>
  <c r="AE58" i="12"/>
  <c r="AF57" i="12"/>
  <c r="AE57" i="12"/>
  <c r="AF56" i="12"/>
  <c r="AE56" i="12"/>
  <c r="N57" i="12"/>
  <c r="O57" i="12"/>
  <c r="N58" i="12"/>
  <c r="O58" i="12"/>
  <c r="O56" i="12"/>
  <c r="N56" i="12"/>
  <c r="AB58" i="12"/>
  <c r="T58" i="12"/>
  <c r="S58" i="12"/>
  <c r="AB57" i="12"/>
  <c r="T57" i="12"/>
  <c r="S57" i="12"/>
  <c r="AB56" i="12"/>
  <c r="T56" i="12"/>
  <c r="S56" i="12"/>
  <c r="K58" i="12"/>
  <c r="K57" i="12"/>
  <c r="K56" i="12"/>
  <c r="B56" i="12"/>
  <c r="C58" i="12"/>
  <c r="C57" i="12"/>
  <c r="C56" i="12"/>
  <c r="B57" i="12"/>
  <c r="B58" i="12"/>
  <c r="AG51" i="12"/>
  <c r="AG39" i="12"/>
  <c r="AG38" i="12"/>
  <c r="AH35" i="12"/>
  <c r="AG33" i="12"/>
  <c r="AG31" i="12"/>
  <c r="AG29" i="12"/>
  <c r="AG28" i="12"/>
  <c r="AF25" i="12"/>
  <c r="AK24" i="12"/>
  <c r="AJ22" i="12"/>
  <c r="AJ18"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22" i="12"/>
  <c r="Y21" i="12"/>
  <c r="K49" i="12"/>
  <c r="K25" i="12"/>
  <c r="K26" i="12"/>
  <c r="K27" i="12"/>
  <c r="K28" i="12"/>
  <c r="K29" i="12"/>
  <c r="K30" i="12"/>
  <c r="K31" i="12"/>
  <c r="K32" i="12"/>
  <c r="K33" i="12"/>
  <c r="K34" i="12"/>
  <c r="K35" i="12"/>
  <c r="K36" i="12"/>
  <c r="K37" i="12"/>
  <c r="K38" i="12"/>
  <c r="K39" i="12"/>
  <c r="K40" i="12"/>
  <c r="K41" i="12"/>
  <c r="K42" i="12"/>
  <c r="K43" i="12"/>
  <c r="K44" i="12"/>
  <c r="K45" i="12"/>
  <c r="K46" i="12"/>
  <c r="K47" i="12"/>
  <c r="K48" i="12"/>
  <c r="K24" i="12"/>
  <c r="K23" i="12"/>
  <c r="W11" i="12"/>
  <c r="AG11" i="12"/>
  <c r="X11" i="12"/>
  <c r="S11" i="12"/>
  <c r="AF11" i="12"/>
  <c r="AE11" i="12"/>
  <c r="AC11" i="12"/>
  <c r="AB11" i="12"/>
  <c r="AA11" i="12"/>
  <c r="Z11" i="12"/>
  <c r="Y11" i="12"/>
  <c r="V11" i="12"/>
  <c r="U11" i="12"/>
  <c r="T11" i="12"/>
  <c r="E6" i="12"/>
  <c r="E8" i="12"/>
  <c r="E10" i="12"/>
  <c r="E12" i="12"/>
  <c r="E4" i="12" l="1"/>
  <c r="K50" i="12" l="1"/>
  <c r="R49" i="12"/>
  <c r="AA49" i="12" s="1"/>
  <c r="R48" i="12"/>
  <c r="AA48" i="12" s="1"/>
  <c r="R47" i="12"/>
  <c r="AA47" i="12" s="1"/>
  <c r="R46" i="12"/>
  <c r="AA46" i="12" s="1"/>
  <c r="AA45" i="12"/>
  <c r="R45" i="12"/>
  <c r="R44" i="12"/>
  <c r="AA44" i="12" s="1"/>
  <c r="R43" i="12"/>
  <c r="AA43" i="12" s="1"/>
  <c r="R42" i="12"/>
  <c r="AA42" i="12" s="1"/>
  <c r="R41" i="12"/>
  <c r="AA41" i="12" s="1"/>
  <c r="R40" i="12"/>
  <c r="AA40" i="12" s="1"/>
  <c r="R39" i="12"/>
  <c r="AA39" i="12" s="1"/>
  <c r="R38" i="12"/>
  <c r="AA38" i="12" s="1"/>
  <c r="R37" i="12"/>
  <c r="AA37" i="12" s="1"/>
  <c r="R36" i="12"/>
  <c r="AA36" i="12" s="1"/>
  <c r="R35" i="12"/>
  <c r="AA35" i="12" s="1"/>
  <c r="R34" i="12"/>
  <c r="AA34" i="12" s="1"/>
  <c r="R33" i="12"/>
  <c r="AA33" i="12" s="1"/>
  <c r="R32" i="12"/>
  <c r="AA32" i="12" s="1"/>
  <c r="R31" i="12"/>
  <c r="AA31" i="12" s="1"/>
  <c r="R30" i="12"/>
  <c r="AA30" i="12" s="1"/>
  <c r="R29" i="12"/>
  <c r="AA29" i="12" s="1"/>
  <c r="R28" i="12"/>
  <c r="AA28" i="12" s="1"/>
  <c r="R27" i="12"/>
  <c r="AA27" i="12" s="1"/>
  <c r="R26" i="12"/>
  <c r="AA26" i="12" s="1"/>
  <c r="R25" i="12"/>
  <c r="AA25" i="12" s="1"/>
  <c r="R24" i="12"/>
  <c r="AA24" i="12" s="1"/>
  <c r="R23" i="12"/>
  <c r="AA22" i="12"/>
  <c r="AA21" i="12"/>
  <c r="AA21" i="11"/>
  <c r="AA22" i="11"/>
  <c r="K50" i="11"/>
  <c r="R24" i="11"/>
  <c r="AA24" i="11" s="1"/>
  <c r="R23" i="11"/>
  <c r="R50" i="12" l="1"/>
  <c r="AA52" i="12" s="1"/>
  <c r="AA23" i="12"/>
  <c r="AA50" i="12" s="1"/>
  <c r="R25" i="11" l="1"/>
  <c r="AA25" i="11" s="1"/>
  <c r="R26" i="11"/>
  <c r="AA26" i="11" s="1"/>
  <c r="R27" i="11"/>
  <c r="AA27" i="11" s="1"/>
  <c r="R28" i="11"/>
  <c r="AA28" i="11" s="1"/>
  <c r="R29" i="11"/>
  <c r="AA29" i="11" s="1"/>
  <c r="R30" i="11"/>
  <c r="AA30" i="11" s="1"/>
  <c r="R31" i="11"/>
  <c r="AA31" i="11" s="1"/>
  <c r="R32" i="11"/>
  <c r="AA32" i="11" s="1"/>
  <c r="R33" i="11"/>
  <c r="AA33" i="11" s="1"/>
  <c r="R34" i="11"/>
  <c r="AA34" i="11" s="1"/>
  <c r="R35" i="11"/>
  <c r="AA35" i="11" s="1"/>
  <c r="R36" i="11"/>
  <c r="AA36" i="11" s="1"/>
  <c r="R37" i="11"/>
  <c r="AA37" i="11" s="1"/>
  <c r="R38" i="11"/>
  <c r="AA38" i="11" s="1"/>
  <c r="R39" i="11"/>
  <c r="AA39" i="11" s="1"/>
  <c r="R40" i="11"/>
  <c r="AA40" i="11" s="1"/>
  <c r="R41" i="11"/>
  <c r="AA41" i="11" s="1"/>
  <c r="R42" i="11"/>
  <c r="AA42" i="11" s="1"/>
  <c r="R43" i="11"/>
  <c r="AA43" i="11" s="1"/>
  <c r="R44" i="11"/>
  <c r="AA44" i="11" s="1"/>
  <c r="R45" i="11"/>
  <c r="AA45" i="11" s="1"/>
  <c r="R46" i="11"/>
  <c r="AA46" i="11" s="1"/>
  <c r="R47" i="11"/>
  <c r="AA47" i="11" s="1"/>
  <c r="R48" i="11"/>
  <c r="R49" i="11"/>
  <c r="AA49" i="11" s="1"/>
  <c r="AA23" i="11"/>
  <c r="AA48" i="11" l="1"/>
  <c r="AA50" i="11" s="1"/>
  <c r="R50" i="11"/>
  <c r="AA52" i="11" s="1"/>
  <c r="G84" i="10"/>
  <c r="G85" i="10" s="1"/>
  <c r="I84" i="10"/>
  <c r="I85" i="10" s="1"/>
  <c r="E84" i="10"/>
  <c r="E85" i="10" s="1"/>
  <c r="C84" i="10"/>
  <c r="C85" i="10" s="1"/>
  <c r="E78" i="10" l="1"/>
  <c r="I78" i="10"/>
  <c r="C78" i="10"/>
  <c r="S52" i="10" l="1"/>
  <c r="S51" i="10"/>
  <c r="M35" i="10" l="1"/>
  <c r="M36" i="10" s="1"/>
  <c r="I35" i="10"/>
  <c r="I36" i="10" s="1"/>
  <c r="E35" i="10"/>
  <c r="E36" i="10" s="1"/>
  <c r="C35" i="10"/>
  <c r="C36" i="10" s="1"/>
  <c r="O34" i="10"/>
  <c r="O35" i="10" s="1"/>
  <c r="O36" i="10" s="1"/>
  <c r="K34" i="10"/>
  <c r="K35" i="10" s="1"/>
  <c r="G34" i="10"/>
  <c r="G35" i="10" s="1"/>
  <c r="G36" i="10" s="1"/>
  <c r="M39" i="10" l="1"/>
  <c r="K36" i="10"/>
  <c r="K39" i="10"/>
  <c r="I39" i="10"/>
  <c r="G39" i="10"/>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J66" i="8"/>
  <c r="J65" i="8"/>
  <c r="J59" i="8"/>
  <c r="J58" i="8"/>
  <c r="J57" i="8"/>
  <c r="J164" i="8"/>
  <c r="C293" i="8"/>
  <c r="C309" i="8"/>
  <c r="C182" i="8"/>
  <c r="C212" i="8"/>
  <c r="C256" i="8"/>
  <c r="C282" i="8"/>
  <c r="J147" i="8"/>
  <c r="C213" i="8"/>
  <c r="C134" i="8"/>
  <c r="C113" i="8"/>
  <c r="C86" i="8"/>
  <c r="C266" i="8"/>
  <c r="J224" i="8"/>
  <c r="J227" i="8"/>
  <c r="I205" i="8"/>
  <c r="I148" i="8" l="1"/>
  <c r="I150" i="8"/>
  <c r="I294" i="8"/>
  <c r="R113" i="8"/>
  <c r="I314" i="8"/>
  <c r="I218" i="8"/>
  <c r="R182" i="8"/>
  <c r="I188" i="8"/>
  <c r="I187" i="8"/>
  <c r="I125" i="8"/>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C64" i="8"/>
  <c r="C311" i="8"/>
  <c r="I92" i="8"/>
  <c r="C73" i="8"/>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H56" i="8"/>
  <c r="I62" i="8"/>
  <c r="I101" i="8"/>
  <c r="H202" i="8"/>
  <c r="H207" i="8"/>
  <c r="H217" i="8"/>
  <c r="H256" i="8"/>
  <c r="H258" i="8"/>
  <c r="H260" i="8"/>
  <c r="H278" i="8"/>
  <c r="H281" i="8"/>
  <c r="H310" i="8"/>
  <c r="G59" i="8"/>
  <c r="C70" i="8"/>
  <c r="I76" i="8"/>
  <c r="H93" i="8"/>
  <c r="H141" i="8"/>
  <c r="H161" i="8"/>
  <c r="I196" i="8"/>
  <c r="H200" i="8"/>
  <c r="I203" i="8"/>
  <c r="I207" i="8"/>
  <c r="H253" i="8"/>
  <c r="H262" i="8"/>
  <c r="H273" i="8"/>
  <c r="H297" i="8"/>
  <c r="C304" i="8"/>
  <c r="C258" i="8"/>
  <c r="I220" i="8"/>
  <c r="C116" i="8"/>
  <c r="C123" i="8"/>
  <c r="R123" i="8" s="1"/>
  <c r="J222" i="8"/>
  <c r="C79" i="8"/>
  <c r="H89" i="8"/>
  <c r="H110" i="8"/>
  <c r="I111" i="8"/>
  <c r="H118" i="8"/>
  <c r="H137" i="8"/>
  <c r="H138" i="8"/>
  <c r="C168" i="8"/>
  <c r="I176" i="8"/>
  <c r="H190" i="8"/>
  <c r="H214" i="8"/>
  <c r="H215" i="8"/>
  <c r="G231" i="8"/>
  <c r="C232" i="8"/>
  <c r="I235" i="8"/>
  <c r="I236" i="8"/>
  <c r="I246" i="8"/>
  <c r="H269" i="8"/>
  <c r="H284" i="8"/>
  <c r="H288" i="8"/>
  <c r="H292" i="8"/>
  <c r="G60" i="8"/>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R98" i="8" s="1"/>
  <c r="H61" i="8"/>
  <c r="H62" i="8"/>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C56" i="8"/>
  <c r="J148" i="8"/>
  <c r="I198" i="8"/>
  <c r="I126" i="8"/>
  <c r="I238" i="8"/>
  <c r="I172" i="8"/>
  <c r="C203" i="8"/>
  <c r="I165" i="8"/>
  <c r="C201" i="8"/>
  <c r="R201" i="8" s="1"/>
  <c r="I173" i="8"/>
  <c r="C307" i="8"/>
  <c r="R307" i="8" s="1"/>
  <c r="I247" i="8"/>
  <c r="I180" i="8"/>
  <c r="I95" i="8"/>
  <c r="C231" i="8"/>
  <c r="C202" i="8"/>
  <c r="C142" i="8"/>
  <c r="I70" i="8"/>
  <c r="I157" i="8"/>
  <c r="J55" i="8"/>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J313" i="8"/>
  <c r="E68" i="10"/>
  <c r="I15" i="10"/>
  <c r="C68" i="10"/>
  <c r="E15" i="10"/>
  <c r="C15" i="10"/>
  <c r="J309" i="8"/>
  <c r="R309" i="8" s="1"/>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I69" i="8"/>
  <c r="I68" i="8"/>
  <c r="I65" i="8"/>
  <c r="I60" i="8"/>
  <c r="I57" i="8"/>
  <c r="I55" i="8"/>
  <c r="I153" i="8"/>
  <c r="I63" i="8"/>
  <c r="J63" i="8"/>
  <c r="C66" i="8"/>
  <c r="R66" i="8" s="1"/>
  <c r="H66" i="8"/>
  <c r="J69" i="8"/>
  <c r="J70" i="8"/>
  <c r="J71" i="8"/>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H65" i="8"/>
  <c r="C65" i="8"/>
  <c r="R65" i="8" s="1"/>
  <c r="H69" i="8"/>
  <c r="H72" i="8"/>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C180" i="8"/>
  <c r="R180" i="8" s="1"/>
  <c r="C63" i="8"/>
  <c r="H63" i="8"/>
  <c r="J64" i="8"/>
  <c r="I66" i="8"/>
  <c r="J68" i="8"/>
  <c r="H70" i="8"/>
  <c r="J76" i="8"/>
  <c r="J88" i="8"/>
  <c r="H125" i="8"/>
  <c r="J129" i="8"/>
  <c r="C163" i="8"/>
  <c r="H163" i="8"/>
  <c r="C193" i="8"/>
  <c r="R193" i="8" s="1"/>
  <c r="N193" i="8" s="1"/>
  <c r="H193" i="8"/>
  <c r="H205" i="8"/>
  <c r="J228" i="8"/>
  <c r="C236" i="8"/>
  <c r="H236" i="8"/>
  <c r="H238" i="8"/>
  <c r="C244" i="8"/>
  <c r="H246" i="8"/>
  <c r="H249" i="8"/>
  <c r="C249" i="8"/>
  <c r="J263" i="8"/>
  <c r="J274" i="8"/>
  <c r="I277" i="8"/>
  <c r="J62" i="8"/>
  <c r="J136" i="8"/>
  <c r="I82" i="8"/>
  <c r="C62" i="8"/>
  <c r="C125" i="8"/>
  <c r="R125" i="8" s="1"/>
  <c r="J160" i="8"/>
  <c r="C237" i="8"/>
  <c r="J262" i="8"/>
  <c r="J257" i="8"/>
  <c r="J246" i="8"/>
  <c r="J162" i="8"/>
  <c r="C171" i="8"/>
  <c r="J244" i="8"/>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H224" i="8"/>
  <c r="G64" i="8"/>
  <c r="C68" i="8"/>
  <c r="H68" i="8"/>
  <c r="C71" i="8"/>
  <c r="H71" i="8"/>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H67" i="8"/>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H252" i="8"/>
  <c r="C270" i="8"/>
  <c r="H270" i="8"/>
  <c r="C286" i="8"/>
  <c r="R286" i="8" s="1"/>
  <c r="H286" i="8"/>
  <c r="C289" i="8"/>
  <c r="R289" i="8" s="1"/>
  <c r="N289" i="8" s="1"/>
  <c r="C301" i="8"/>
  <c r="H301" i="8"/>
  <c r="C312" i="8"/>
  <c r="R312" i="8" s="1"/>
  <c r="N312" i="8" s="1"/>
  <c r="H312" i="8"/>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C54" i="8"/>
  <c r="H54" i="8"/>
  <c r="G96" i="8"/>
  <c r="G98" i="8"/>
  <c r="G116" i="8"/>
  <c r="G118" i="8"/>
  <c r="G122" i="8"/>
  <c r="G132" i="8"/>
  <c r="G136" i="8"/>
  <c r="G140" i="8"/>
  <c r="G146" i="8"/>
  <c r="G148" i="8"/>
  <c r="L148" i="8" s="1"/>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C53" i="8"/>
  <c r="H53" i="8"/>
  <c r="C60" i="8"/>
  <c r="C61" i="8"/>
  <c r="I59" i="8"/>
  <c r="C58" i="8"/>
  <c r="R58" i="8" s="1"/>
  <c r="C57" i="8"/>
  <c r="R57" i="8" s="1"/>
  <c r="H57" i="8"/>
  <c r="J56" i="8"/>
  <c r="C55" i="8"/>
  <c r="G55" i="8"/>
  <c r="C52" i="8"/>
  <c r="J51" i="8"/>
  <c r="C50" i="8"/>
  <c r="H315" i="8"/>
  <c r="I52" i="8"/>
  <c r="J53" i="8"/>
  <c r="C51" i="8"/>
  <c r="J50" i="8"/>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J52" i="8"/>
  <c r="I54" i="8"/>
  <c r="I58" i="8"/>
  <c r="J72" i="8"/>
  <c r="J89" i="8"/>
  <c r="J92" i="8"/>
  <c r="I124" i="8"/>
  <c r="J218" i="8"/>
  <c r="I253" i="8"/>
  <c r="I258" i="8"/>
  <c r="J268" i="8"/>
  <c r="J269" i="8"/>
  <c r="J277" i="8"/>
  <c r="I78" i="8"/>
  <c r="I80" i="8"/>
  <c r="I113" i="8"/>
  <c r="J119" i="8"/>
  <c r="I127" i="8"/>
  <c r="I146" i="8"/>
  <c r="C181" i="8"/>
  <c r="J212" i="8"/>
  <c r="R212" i="8" s="1"/>
  <c r="I227" i="8"/>
  <c r="I248" i="8"/>
  <c r="J311" i="8"/>
  <c r="I77" i="8"/>
  <c r="J80" i="8"/>
  <c r="I85" i="8"/>
  <c r="I90" i="8"/>
  <c r="J106" i="8"/>
  <c r="J114" i="8"/>
  <c r="I186" i="8"/>
  <c r="J200" i="8"/>
  <c r="I221" i="8"/>
  <c r="J150" i="8"/>
  <c r="J177" i="8"/>
  <c r="J256" i="8"/>
  <c r="R256" i="8" s="1"/>
  <c r="N256" i="8" s="1"/>
  <c r="I110" i="8"/>
  <c r="I109" i="8"/>
  <c r="I50" i="8"/>
  <c r="I64" i="8"/>
  <c r="I89" i="8"/>
  <c r="C93" i="8"/>
  <c r="C96" i="8"/>
  <c r="R96" i="8" s="1"/>
  <c r="N96" i="8" s="1"/>
  <c r="C100" i="8"/>
  <c r="I105" i="8"/>
  <c r="J118" i="8"/>
  <c r="I123" i="8"/>
  <c r="C124" i="8"/>
  <c r="J126" i="8"/>
  <c r="J255" i="8"/>
  <c r="C264" i="8"/>
  <c r="I272" i="8"/>
  <c r="I279" i="8"/>
  <c r="C281" i="8"/>
  <c r="J291" i="8"/>
  <c r="J292" i="8"/>
  <c r="C310" i="8"/>
  <c r="I53" i="8"/>
  <c r="J95" i="8"/>
  <c r="C101" i="8"/>
  <c r="C104" i="8"/>
  <c r="I106" i="8"/>
  <c r="J267" i="8"/>
  <c r="I271" i="8"/>
  <c r="J276" i="8"/>
  <c r="I280" i="8"/>
  <c r="I309" i="8"/>
  <c r="C314" i="8"/>
  <c r="I178" i="8"/>
  <c r="I254" i="8"/>
  <c r="C77" i="8"/>
  <c r="C78" i="8"/>
  <c r="R78" i="8" s="1"/>
  <c r="I79" i="8"/>
  <c r="I177" i="8"/>
  <c r="J300" i="8"/>
  <c r="J67" i="8"/>
  <c r="J157" i="8"/>
  <c r="J158" i="8"/>
  <c r="J159" i="8"/>
  <c r="C160" i="8"/>
  <c r="J176" i="8"/>
  <c r="I56" i="8"/>
  <c r="J60" i="8"/>
  <c r="J61" i="8"/>
  <c r="I67" i="8"/>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J54" i="8"/>
  <c r="C74" i="8"/>
  <c r="J141" i="8"/>
  <c r="J154" i="8"/>
  <c r="J155" i="8"/>
  <c r="J163" i="8"/>
  <c r="I175" i="8"/>
  <c r="J197" i="8"/>
  <c r="J198" i="8"/>
  <c r="J249" i="8"/>
  <c r="I73" i="8"/>
  <c r="I74" i="8"/>
  <c r="J108" i="8"/>
  <c r="J111" i="8"/>
  <c r="J145" i="8"/>
  <c r="I168" i="8"/>
  <c r="J174" i="8"/>
  <c r="J184" i="8"/>
  <c r="J236" i="8"/>
  <c r="I239" i="8"/>
  <c r="J243" i="8"/>
  <c r="J265" i="8"/>
  <c r="J282" i="8"/>
  <c r="R282" i="8" s="1"/>
  <c r="N282" i="8" s="1"/>
  <c r="I287" i="8"/>
  <c r="I301" i="8"/>
  <c r="I303" i="8"/>
  <c r="J99" i="8"/>
  <c r="I219" i="8"/>
  <c r="J221" i="8"/>
  <c r="G15" i="10"/>
  <c r="I138" i="8"/>
  <c r="I197" i="8"/>
  <c r="I135" i="8"/>
  <c r="I237" i="8"/>
  <c r="J142" i="8"/>
  <c r="I179" i="8"/>
  <c r="I206" i="8"/>
  <c r="I217" i="8"/>
  <c r="J258" i="8"/>
  <c r="I267" i="8"/>
  <c r="L294" i="8" l="1"/>
  <c r="R235" i="8"/>
  <c r="N235" i="8" s="1"/>
  <c r="R268" i="8"/>
  <c r="N268" i="8" s="1"/>
  <c r="R313" i="8"/>
  <c r="N313" i="8" s="1"/>
  <c r="O313" i="8" s="1"/>
  <c r="N224" i="8"/>
  <c r="N252" i="8"/>
  <c r="G128" i="8"/>
  <c r="G176" i="8"/>
  <c r="L176" i="8" s="1"/>
  <c r="M176" i="8" s="1"/>
  <c r="G151" i="8"/>
  <c r="L151" i="8" s="1"/>
  <c r="M151" i="8" s="1"/>
  <c r="G149" i="8"/>
  <c r="L149" i="8" s="1"/>
  <c r="M149" i="8" s="1"/>
  <c r="G138" i="8"/>
  <c r="L138" i="8" s="1"/>
  <c r="M138" i="8" s="1"/>
  <c r="G123" i="8"/>
  <c r="L123" i="8" s="1"/>
  <c r="M123" i="8" s="1"/>
  <c r="G111" i="8"/>
  <c r="G108" i="8"/>
  <c r="L108" i="8" s="1"/>
  <c r="M108" i="8" s="1"/>
  <c r="G107" i="8"/>
  <c r="L107" i="8" s="1"/>
  <c r="M107" i="8" s="1"/>
  <c r="G97" i="8"/>
  <c r="L97" i="8" s="1"/>
  <c r="M97" i="8" s="1"/>
  <c r="G83" i="8"/>
  <c r="G70" i="8"/>
  <c r="L70" i="8" s="1"/>
  <c r="M70" i="8" s="1"/>
  <c r="N113" i="8"/>
  <c r="O113" i="8" s="1"/>
  <c r="R104" i="8"/>
  <c r="N104" i="8" s="1"/>
  <c r="G104" i="8"/>
  <c r="G103" i="8"/>
  <c r="L103" i="8" s="1"/>
  <c r="M103" i="8" s="1"/>
  <c r="G85" i="8"/>
  <c r="L85" i="8" s="1"/>
  <c r="M85" i="8" s="1"/>
  <c r="G115" i="8"/>
  <c r="L115" i="8" s="1"/>
  <c r="M115" i="8" s="1"/>
  <c r="G129" i="8"/>
  <c r="L129" i="8" s="1"/>
  <c r="M129" i="8" s="1"/>
  <c r="N191" i="8"/>
  <c r="O191" i="8" s="1"/>
  <c r="N223" i="8"/>
  <c r="O223" i="8" s="1"/>
  <c r="N213" i="8"/>
  <c r="O213" i="8" s="1"/>
  <c r="F63" i="8"/>
  <c r="N240" i="8"/>
  <c r="N147" i="8"/>
  <c r="H58" i="8"/>
  <c r="G58" i="8"/>
  <c r="G305" i="8"/>
  <c r="L305" i="8" s="1"/>
  <c r="M305" i="8" s="1"/>
  <c r="G299" i="8"/>
  <c r="L299" i="8" s="1"/>
  <c r="M299" i="8" s="1"/>
  <c r="G183" i="8"/>
  <c r="L183" i="8" s="1"/>
  <c r="M183" i="8" s="1"/>
  <c r="G185" i="8"/>
  <c r="L185" i="8" s="1"/>
  <c r="M185" i="8" s="1"/>
  <c r="G186" i="8"/>
  <c r="R184" i="8"/>
  <c r="N184" i="8" s="1"/>
  <c r="G181" i="8"/>
  <c r="L181" i="8" s="1"/>
  <c r="M181" i="8" s="1"/>
  <c r="R168" i="8"/>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N292" i="8" s="1"/>
  <c r="O292" i="8" s="1"/>
  <c r="R278" i="8"/>
  <c r="N278" i="8" s="1"/>
  <c r="O278" i="8" s="1"/>
  <c r="R269" i="8"/>
  <c r="N269" i="8" s="1"/>
  <c r="R243" i="8"/>
  <c r="N243" i="8" s="1"/>
  <c r="O243" i="8" s="1"/>
  <c r="R157" i="8"/>
  <c r="N157" i="8" s="1"/>
  <c r="O157" i="8" s="1"/>
  <c r="R156" i="8"/>
  <c r="N156" i="8" s="1"/>
  <c r="O156" i="8" s="1"/>
  <c r="R108" i="8"/>
  <c r="N108" i="8" s="1"/>
  <c r="R95" i="8"/>
  <c r="N95" i="8" s="1"/>
  <c r="O95" i="8" s="1"/>
  <c r="R99" i="8"/>
  <c r="N99" i="8" s="1"/>
  <c r="O99" i="8" s="1"/>
  <c r="R62" i="8"/>
  <c r="N62" i="8"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N98" i="8"/>
  <c r="O98" i="8" s="1"/>
  <c r="R236" i="8"/>
  <c r="N236" i="8" s="1"/>
  <c r="O236" i="8" s="1"/>
  <c r="R74" i="8"/>
  <c r="N74" i="8" s="1"/>
  <c r="R128" i="8"/>
  <c r="N128" i="8" s="1"/>
  <c r="O128" i="8" s="1"/>
  <c r="R219" i="8"/>
  <c r="N219" i="8" s="1"/>
  <c r="O219" i="8" s="1"/>
  <c r="N107" i="8"/>
  <c r="O107" i="8" s="1"/>
  <c r="R60" i="8"/>
  <c r="N60" i="8" s="1"/>
  <c r="O60" i="8" s="1"/>
  <c r="N315" i="8"/>
  <c r="R51" i="8"/>
  <c r="N51" i="8" s="1"/>
  <c r="L55" i="8"/>
  <c r="N85" i="8"/>
  <c r="N84" i="8"/>
  <c r="R80" i="8"/>
  <c r="N80" i="8" s="1"/>
  <c r="N66" i="8"/>
  <c r="N59" i="8"/>
  <c r="O59" i="8" s="1"/>
  <c r="R50" i="8"/>
  <c r="N50" i="8" s="1"/>
  <c r="R54" i="8"/>
  <c r="N54" i="8" s="1"/>
  <c r="N58" i="8"/>
  <c r="R63" i="8"/>
  <c r="N63" i="8" s="1"/>
  <c r="R55" i="8"/>
  <c r="N55" i="8" s="1"/>
  <c r="O55" i="8" s="1"/>
  <c r="N57" i="8"/>
  <c r="R56" i="8"/>
  <c r="N56" i="8" s="1"/>
  <c r="R61" i="8"/>
  <c r="N61" i="8" s="1"/>
  <c r="R67" i="8"/>
  <c r="N67" i="8" s="1"/>
  <c r="R70" i="8"/>
  <c r="N70" i="8" s="1"/>
  <c r="R68" i="8"/>
  <c r="N68" i="8"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8" i="8"/>
  <c r="N166" i="8"/>
  <c r="O166" i="8" s="1"/>
  <c r="N164" i="8"/>
  <c r="O164" i="8" s="1"/>
  <c r="R167" i="8"/>
  <c r="N167" i="8" s="1"/>
  <c r="O167" i="8" s="1"/>
  <c r="G168" i="8"/>
  <c r="L168" i="8" s="1"/>
  <c r="M168" i="8" s="1"/>
  <c r="R163" i="8"/>
  <c r="N163" i="8" s="1"/>
  <c r="O163" i="8" s="1"/>
  <c r="R176" i="8"/>
  <c r="N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R203" i="8"/>
  <c r="N203" i="8" s="1"/>
  <c r="O203" i="8" s="1"/>
  <c r="N215" i="8"/>
  <c r="O215" i="8" s="1"/>
  <c r="N212" i="8"/>
  <c r="O212" i="8" s="1"/>
  <c r="R209" i="8"/>
  <c r="N209" i="8" s="1"/>
  <c r="G214" i="8"/>
  <c r="L214" i="8" s="1"/>
  <c r="M214" i="8" s="1"/>
  <c r="G209" i="8"/>
  <c r="L209" i="8" s="1"/>
  <c r="M209" i="8" s="1"/>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O269" i="8"/>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L186" i="8"/>
  <c r="M186"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L146" i="8"/>
  <c r="M146" i="8" s="1"/>
  <c r="R151" i="8"/>
  <c r="N151" i="8" s="1"/>
  <c r="O151" i="8" s="1"/>
  <c r="L145" i="8"/>
  <c r="M145" i="8" s="1"/>
  <c r="L153" i="8"/>
  <c r="M153" i="8" s="1"/>
  <c r="L140" i="8"/>
  <c r="M140" i="8" s="1"/>
  <c r="L136" i="8"/>
  <c r="R143" i="8"/>
  <c r="N143" i="8" s="1"/>
  <c r="O143" i="8" s="1"/>
  <c r="R138" i="8"/>
  <c r="N138" i="8" s="1"/>
  <c r="O138" i="8" s="1"/>
  <c r="L137" i="8"/>
  <c r="M137" i="8" s="1"/>
  <c r="L143" i="8"/>
  <c r="M143" i="8" s="1"/>
  <c r="L141" i="8"/>
  <c r="M141" i="8" s="1"/>
  <c r="G126" i="8"/>
  <c r="L126" i="8" s="1"/>
  <c r="M126" i="8" s="1"/>
  <c r="N135" i="8"/>
  <c r="L132" i="8"/>
  <c r="M132" i="8" s="1"/>
  <c r="L128" i="8"/>
  <c r="M128"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64" i="8"/>
  <c r="G61" i="8"/>
  <c r="L61" i="8" s="1"/>
  <c r="M61" i="8" s="1"/>
  <c r="L60" i="8"/>
  <c r="L59" i="8"/>
  <c r="H59" i="8"/>
  <c r="H314" i="8"/>
  <c r="M314" i="8" s="1"/>
  <c r="G62" i="8"/>
  <c r="H101" i="8"/>
  <c r="G119" i="8"/>
  <c r="G120" i="8"/>
  <c r="G110" i="8"/>
  <c r="L110" i="8" s="1"/>
  <c r="G74" i="8"/>
  <c r="G65" i="8"/>
  <c r="G93" i="8"/>
  <c r="G91" i="8"/>
  <c r="G73" i="8"/>
  <c r="G102" i="8"/>
  <c r="L102" i="8" s="1"/>
  <c r="G82" i="8"/>
  <c r="G56" i="8"/>
  <c r="F303" i="8"/>
  <c r="F299" i="8"/>
  <c r="F295" i="8"/>
  <c r="F291" i="8"/>
  <c r="F287" i="8"/>
  <c r="F283" i="8"/>
  <c r="F279" i="8"/>
  <c r="F275" i="8"/>
  <c r="F271" i="8"/>
  <c r="F259" i="8"/>
  <c r="F255" i="8"/>
  <c r="F247" i="8"/>
  <c r="F243" i="8"/>
  <c r="F143" i="8"/>
  <c r="F139" i="8"/>
  <c r="F127" i="8"/>
  <c r="F123" i="8"/>
  <c r="F107" i="8"/>
  <c r="F99" i="8"/>
  <c r="F95" i="8"/>
  <c r="F91" i="8"/>
  <c r="F87" i="8"/>
  <c r="F79" i="8"/>
  <c r="F75" i="8"/>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F311" i="8"/>
  <c r="F301" i="8"/>
  <c r="F293" i="8"/>
  <c r="F285" i="8"/>
  <c r="F277" i="8"/>
  <c r="F253" i="8"/>
  <c r="F245" i="8"/>
  <c r="F141" i="8"/>
  <c r="F133" i="8"/>
  <c r="F125" i="8"/>
  <c r="F117" i="8"/>
  <c r="F101" i="8"/>
  <c r="F93" i="8"/>
  <c r="F77" i="8"/>
  <c r="F297" i="8"/>
  <c r="F281" i="8"/>
  <c r="F249" i="8"/>
  <c r="F113" i="8"/>
  <c r="F97" i="8"/>
  <c r="F89" i="8"/>
  <c r="F73" i="8"/>
  <c r="F314" i="8"/>
  <c r="F288" i="8"/>
  <c r="F272" i="8"/>
  <c r="F256" i="8"/>
  <c r="F144" i="8"/>
  <c r="F104" i="8"/>
  <c r="F88" i="8"/>
  <c r="F310" i="8"/>
  <c r="F300" i="8"/>
  <c r="F292" i="8"/>
  <c r="F284" i="8"/>
  <c r="F276" i="8"/>
  <c r="F260" i="8"/>
  <c r="F244" i="8"/>
  <c r="F140" i="8"/>
  <c r="F132" i="8"/>
  <c r="F116" i="8"/>
  <c r="F108" i="8"/>
  <c r="F100" i="8"/>
  <c r="F92" i="8"/>
  <c r="F84" i="8"/>
  <c r="F315" i="8"/>
  <c r="F289" i="8"/>
  <c r="F273" i="8"/>
  <c r="F257" i="8"/>
  <c r="F241" i="8"/>
  <c r="F137" i="8"/>
  <c r="F121" i="8"/>
  <c r="F105" i="8"/>
  <c r="F81" i="8"/>
  <c r="F304" i="8"/>
  <c r="F296" i="8"/>
  <c r="F280" i="8"/>
  <c r="F248" i="8"/>
  <c r="F232" i="8"/>
  <c r="F136" i="8"/>
  <c r="F128" i="8"/>
  <c r="F112" i="8"/>
  <c r="F80" i="8"/>
  <c r="G307" i="8"/>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H51" i="8"/>
  <c r="G51" i="8"/>
  <c r="L51" i="8" s="1"/>
  <c r="G50" i="8"/>
  <c r="L50" i="8" s="1"/>
  <c r="H50" i="8"/>
  <c r="H52" i="8"/>
  <c r="G52" i="8"/>
  <c r="L52" i="8" s="1"/>
  <c r="M218" i="8"/>
  <c r="M148" i="8"/>
  <c r="O268" i="8" l="1"/>
  <c r="O176" i="8"/>
  <c r="O149" i="8"/>
  <c r="O200" i="8"/>
  <c r="O129" i="8"/>
  <c r="O70" i="8"/>
  <c r="O147" i="8"/>
  <c r="O108" i="8"/>
  <c r="O104" i="8"/>
  <c r="O97" i="8"/>
  <c r="O181" i="8"/>
  <c r="F131" i="8"/>
  <c r="F129" i="8"/>
  <c r="L104" i="8"/>
  <c r="M104" i="8" s="1"/>
  <c r="F102" i="8"/>
  <c r="F96" i="8"/>
  <c r="O85" i="8"/>
  <c r="O115" i="8"/>
  <c r="F124" i="8"/>
  <c r="F115" i="8"/>
  <c r="F103" i="8"/>
  <c r="F94" i="8"/>
  <c r="F85" i="8"/>
  <c r="F76" i="8"/>
  <c r="O214" i="8"/>
  <c r="O299" i="8"/>
  <c r="O78" i="8"/>
  <c r="F308" i="8"/>
  <c r="O58" i="8"/>
  <c r="O305" i="8"/>
  <c r="O185" i="8"/>
  <c r="O183" i="8"/>
  <c r="O252" i="8"/>
  <c r="P244" i="8" s="1"/>
  <c r="Q244" i="8" s="1"/>
  <c r="O182" i="8"/>
  <c r="O119" i="8"/>
  <c r="F298" i="8"/>
  <c r="O298" i="8"/>
  <c r="O222" i="8"/>
  <c r="F225" i="8"/>
  <c r="O209" i="8"/>
  <c r="F179" i="8"/>
  <c r="O109" i="8"/>
  <c r="O315" i="8"/>
  <c r="O301" i="8"/>
  <c r="F223" i="8"/>
  <c r="L147" i="8"/>
  <c r="M147" i="8" s="1"/>
  <c r="O144" i="8"/>
  <c r="L139" i="8"/>
  <c r="M139" i="8" s="1"/>
  <c r="O134" i="8"/>
  <c r="O124" i="8"/>
  <c r="F111" i="8"/>
  <c r="O105" i="8"/>
  <c r="O84" i="8"/>
  <c r="F57" i="8"/>
  <c r="F56" i="8"/>
  <c r="O62" i="8"/>
  <c r="O311" i="8"/>
  <c r="O54" i="8"/>
  <c r="O82" i="8"/>
  <c r="O184" i="8"/>
  <c r="O142" i="8"/>
  <c r="O114" i="8"/>
  <c r="O199" i="8"/>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L63" i="8"/>
  <c r="M63" i="8" s="1"/>
  <c r="F62" i="8"/>
  <c r="F60" i="8"/>
  <c r="L62" i="8"/>
  <c r="M62" i="8" s="1"/>
  <c r="L54" i="8"/>
  <c r="M54" i="8" s="1"/>
  <c r="M50" i="8"/>
  <c r="M53" i="8"/>
  <c r="M66" i="8"/>
  <c r="M67" i="8"/>
  <c r="M68" i="8"/>
  <c r="F74" i="8"/>
  <c r="F69" i="8"/>
  <c r="F70" i="8"/>
  <c r="F72" i="8"/>
  <c r="F68" i="8"/>
  <c r="M289" i="8"/>
  <c r="F120" i="8"/>
  <c r="F118" i="8"/>
  <c r="M101" i="8"/>
  <c r="F110" i="8"/>
  <c r="F119" i="8"/>
  <c r="F109" i="8"/>
  <c r="F66" i="8"/>
  <c r="F64" i="8"/>
  <c r="F52" i="8"/>
  <c r="F65" i="8"/>
  <c r="F67" i="8"/>
  <c r="F71" i="8"/>
  <c r="M60" i="8"/>
  <c r="F309" i="8"/>
  <c r="F55" i="8"/>
  <c r="F313" i="8"/>
  <c r="M244" i="8"/>
  <c r="F58" i="8"/>
  <c r="F307" i="8"/>
  <c r="M172" i="8"/>
  <c r="M212" i="8"/>
  <c r="F53" i="8"/>
  <c r="F51" i="8"/>
  <c r="F50" i="8"/>
  <c r="M100" i="8"/>
  <c r="F305" i="8"/>
  <c r="F261" i="8"/>
  <c r="M55" i="8"/>
  <c r="M219" i="8"/>
  <c r="M136" i="8"/>
  <c r="M227" i="8"/>
  <c r="M64" i="8"/>
  <c r="M52" i="8"/>
  <c r="M51" i="8"/>
  <c r="F54" i="8"/>
  <c r="P172" i="8" l="1"/>
  <c r="Q172" i="8" s="1"/>
  <c r="P199" i="8"/>
  <c r="Q199" i="8" s="1"/>
  <c r="C17" i="8"/>
  <c r="P208" i="8"/>
  <c r="Q208" i="8" s="1"/>
  <c r="C30" i="8"/>
  <c r="G4" i="8"/>
  <c r="C8" i="8"/>
  <c r="C27" i="8"/>
  <c r="C14" i="8"/>
  <c r="C12" i="8"/>
  <c r="C15" i="8"/>
  <c r="C29" i="8"/>
  <c r="C24" i="8"/>
  <c r="C18" i="8"/>
  <c r="C11" i="8"/>
  <c r="C9" i="8"/>
  <c r="C26" i="8"/>
  <c r="C21" i="8"/>
  <c r="C20" i="8"/>
  <c r="C23" i="8"/>
  <c r="C6" i="8"/>
  <c r="C5" i="8"/>
  <c r="P136" i="8"/>
  <c r="Q136" i="8" s="1"/>
  <c r="P181" i="8"/>
  <c r="Q181" i="8" s="1"/>
  <c r="P307" i="8"/>
  <c r="Q307" i="8" s="1"/>
  <c r="P226" i="8"/>
  <c r="Q226" i="8" s="1"/>
  <c r="P127" i="8"/>
  <c r="Q127" i="8" s="1"/>
  <c r="P82" i="8"/>
  <c r="Q82" i="8" s="1"/>
  <c r="P118" i="8"/>
  <c r="Q118" i="8" s="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F36" i="8"/>
  <c r="M59" i="8"/>
  <c r="G42" i="8" s="1"/>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C42" i="8"/>
  <c r="F43" i="8"/>
  <c r="F42" i="8"/>
  <c r="F40" i="8"/>
  <c r="E42" i="8"/>
  <c r="F39" i="8"/>
  <c r="F38" i="8"/>
  <c r="F44" i="8"/>
  <c r="F41" i="8"/>
  <c r="E44" i="8"/>
  <c r="D39" i="8"/>
  <c r="C40" i="8"/>
  <c r="E39" i="8"/>
  <c r="C37" i="8"/>
  <c r="D44" i="8"/>
  <c r="C36" i="8"/>
  <c r="D43" i="8"/>
  <c r="E41" i="8"/>
  <c r="E37" i="8"/>
  <c r="C39" i="8"/>
  <c r="E36" i="8"/>
  <c r="D40" i="8"/>
  <c r="C43" i="8"/>
  <c r="D36" i="8"/>
  <c r="D41" i="8"/>
  <c r="E40" i="8"/>
  <c r="E38" i="8"/>
  <c r="C41" i="8"/>
  <c r="C44" i="8"/>
  <c r="E43" i="8"/>
  <c r="D37" i="8"/>
  <c r="D42" i="8"/>
  <c r="C38" i="8"/>
  <c r="D38" i="8"/>
  <c r="Q50" i="8" l="1"/>
  <c r="C13" i="8"/>
  <c r="C16" i="8"/>
  <c r="C10" i="8"/>
  <c r="C28" i="8"/>
  <c r="C22" i="8"/>
  <c r="C25" i="8"/>
  <c r="C7" i="8"/>
  <c r="C19" i="8"/>
  <c r="C4" i="8"/>
  <c r="Q55" i="8"/>
  <c r="Q64" i="8"/>
  <c r="F5" i="8" s="1"/>
  <c r="G41" i="8"/>
  <c r="F12" i="8"/>
  <c r="F24" i="8"/>
  <c r="F18" i="8"/>
  <c r="F21" i="8"/>
  <c r="F27" i="8"/>
  <c r="F9" i="8"/>
  <c r="G37" i="8"/>
  <c r="G36" i="8"/>
  <c r="G39" i="8"/>
  <c r="G44" i="8"/>
  <c r="G43" i="8"/>
  <c r="G40" i="8"/>
  <c r="G38" i="8"/>
  <c r="D45" i="8"/>
  <c r="C45" i="8"/>
  <c r="E45" i="8"/>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G45" i="8"/>
  <c r="F45" i="8"/>
  <c r="M6" i="8" l="1"/>
  <c r="M10" i="8"/>
  <c r="O10" i="8" l="1"/>
  <c r="Q22" i="8"/>
  <c r="M5" i="8"/>
  <c r="M14" i="8"/>
  <c r="M13" i="8" s="1"/>
  <c r="AA29" i="8" l="1"/>
  <c r="AA10" i="8"/>
  <c r="Z15" i="8" l="1"/>
  <c r="V30" i="8" l="1"/>
  <c r="V31" i="8"/>
  <c r="V17" i="8"/>
  <c r="V22" i="8"/>
  <c r="V12" i="8"/>
  <c r="V21" i="8"/>
  <c r="V16" i="8"/>
  <c r="V11" i="8"/>
  <c r="X17" i="8"/>
  <c r="Z5" i="8"/>
  <c r="AA15" i="8"/>
  <c r="AA5" i="8" s="1"/>
  <c r="Q25" i="8" l="1"/>
  <c r="P25" i="8"/>
  <c r="V6" i="8"/>
  <c r="AB16" i="8"/>
  <c r="V7" i="8"/>
  <c r="AB17" i="8"/>
  <c r="W30" i="8"/>
  <c r="AB30" i="8" s="1"/>
  <c r="W11" i="8"/>
  <c r="W6" i="8" l="1"/>
  <c r="M26" i="8" s="1"/>
  <c r="W12" i="8"/>
  <c r="AB12" i="8" s="1"/>
  <c r="W31" i="8"/>
  <c r="AB31" i="8" s="1"/>
  <c r="AB7" i="8" s="1"/>
  <c r="W21" i="8"/>
  <c r="L26" i="8"/>
  <c r="L27" i="8"/>
  <c r="AB11" i="8"/>
  <c r="AB6" i="8" s="1"/>
  <c r="R27" i="8" l="1"/>
  <c r="R26" i="8"/>
  <c r="W22" i="8"/>
  <c r="AB21" i="8"/>
  <c r="W7" i="8" l="1"/>
  <c r="AB22" i="8"/>
  <c r="M27" i="8" l="1"/>
  <c r="W29" i="8" l="1"/>
  <c r="W10" i="8"/>
  <c r="X12" i="8" s="1"/>
  <c r="W20" i="8"/>
  <c r="O6" i="8"/>
  <c r="Z20" i="8" l="1"/>
  <c r="AA20" i="8" s="1"/>
  <c r="X22" i="8"/>
  <c r="W5" i="8"/>
  <c r="M25" i="8" s="1"/>
  <c r="X31" i="8"/>
  <c r="X7" i="8" s="1"/>
  <c r="L22" i="8" s="1"/>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sharedStrings.xml><?xml version="1.0" encoding="utf-8"?>
<sst xmlns="http://schemas.openxmlformats.org/spreadsheetml/2006/main" count="655" uniqueCount="268">
  <si>
    <t>年</t>
    <rPh sb="0" eb="1">
      <t>ネン</t>
    </rPh>
    <phoneticPr fontId="1"/>
  </si>
  <si>
    <t>日</t>
    <rPh sb="0" eb="1">
      <t>ニチ</t>
    </rPh>
    <phoneticPr fontId="1"/>
  </si>
  <si>
    <t>35 建築事業
（既設建築物設備工事業を除く）</t>
  </si>
  <si>
    <t>事業開始時期</t>
    <rPh sb="0" eb="2">
      <t>ジギョウ</t>
    </rPh>
    <rPh sb="2" eb="4">
      <t>カイシ</t>
    </rPh>
    <rPh sb="4" eb="6">
      <t>ジキ</t>
    </rPh>
    <phoneticPr fontId="1"/>
  </si>
  <si>
    <t>保険料率</t>
    <rPh sb="0" eb="2">
      <t>ホケン</t>
    </rPh>
    <rPh sb="2" eb="3">
      <t>リョウ</t>
    </rPh>
    <rPh sb="3" eb="4">
      <t>リツ</t>
    </rPh>
    <phoneticPr fontId="1"/>
  </si>
  <si>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</si>
  <si>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</si>
  <si>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</si>
  <si>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</si>
  <si>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</si>
  <si>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</si>
  <si>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</si>
  <si>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</si>
  <si>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業種 事業の種類</t>
    <phoneticPr fontId="1"/>
  </si>
  <si>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</si>
  <si>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</si>
  <si>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</si>
  <si>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</si>
  <si>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</si>
  <si>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</si>
  <si>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</si>
  <si>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</si>
  <si>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</si>
  <si>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</si>
  <si>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</si>
  <si>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</si>
  <si>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</si>
  <si>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</si>
  <si>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</si>
  <si>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</si>
  <si>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</si>
  <si>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</si>
  <si>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</si>
  <si>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</si>
  <si>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</si>
  <si>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</si>
  <si>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</si>
  <si>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</si>
  <si>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</si>
  <si>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</si>
  <si>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</si>
  <si>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</si>
  <si>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</si>
  <si>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</si>
  <si>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</si>
  <si>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</si>
  <si>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</si>
  <si>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</si>
  <si>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</si>
  <si>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</si>
  <si>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</si>
  <si>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</si>
  <si>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</si>
  <si>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</si>
  <si>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</si>
  <si>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</si>
  <si>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</si>
  <si>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</si>
  <si>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</si>
  <si>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</si>
  <si>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</si>
  <si>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</si>
  <si>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</si>
  <si>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</si>
  <si>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</si>
  <si>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</si>
  <si>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1"/>
  </si>
  <si>
    <t>「総括表」</t>
    <phoneticPr fontId="1"/>
  </si>
  <si>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1"/>
  </si>
  <si>
    <t>各業種の事業開始時期の３段分</t>
    <phoneticPr fontId="1"/>
  </si>
  <si>
    <t>◎事業期間設定表</t>
    <rPh sb="1" eb="3">
      <t>ジギョウ</t>
    </rPh>
    <rPh sb="3" eb="5">
      <t>キカン</t>
    </rPh>
    <rPh sb="5" eb="7">
      <t>セッテイ</t>
    </rPh>
    <rPh sb="7" eb="8">
      <t>ヒョウ</t>
    </rPh>
    <phoneticPr fontId="1"/>
  </si>
  <si>
    <t>最小値</t>
    <rPh sb="0" eb="2">
      <t>サイショウ</t>
    </rPh>
    <rPh sb="2" eb="3">
      <t>チ</t>
    </rPh>
    <phoneticPr fontId="1"/>
  </si>
  <si>
    <t>←事業の期間・最小値</t>
    <rPh sb="1" eb="3">
      <t>ジギョウ</t>
    </rPh>
    <rPh sb="4" eb="6">
      <t>キカン</t>
    </rPh>
    <rPh sb="7" eb="10">
      <t>サイショウチ</t>
    </rPh>
    <phoneticPr fontId="1"/>
  </si>
  <si>
    <t>最大値</t>
    <rPh sb="0" eb="2">
      <t>サイダイ</t>
    </rPh>
    <rPh sb="2" eb="3">
      <t>チ</t>
    </rPh>
    <phoneticPr fontId="1"/>
  </si>
  <si>
    <t>←事業の期間・最大値</t>
    <rPh sb="1" eb="3">
      <t>ジギョウ</t>
    </rPh>
    <rPh sb="4" eb="6">
      <t>キカン</t>
    </rPh>
    <rPh sb="7" eb="10">
      <t>サイダイチ</t>
    </rPh>
    <phoneticPr fontId="1"/>
  </si>
  <si>
    <t>◎労務費率・保険料率設定表</t>
    <rPh sb="1" eb="4">
      <t>ロウムヒ</t>
    </rPh>
    <rPh sb="4" eb="5">
      <t>リツ</t>
    </rPh>
    <rPh sb="6" eb="8">
      <t>ホケン</t>
    </rPh>
    <rPh sb="8" eb="9">
      <t>リョウ</t>
    </rPh>
    <rPh sb="9" eb="10">
      <t>リツ</t>
    </rPh>
    <rPh sb="10" eb="12">
      <t>セッテイ</t>
    </rPh>
    <rPh sb="12" eb="13">
      <t>ヒョウ</t>
    </rPh>
    <phoneticPr fontId="1"/>
  </si>
  <si>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1"/>
  </si>
  <si>
    <t>労務費率</t>
    <rPh sb="0" eb="3">
      <t>ロウムヒ</t>
    </rPh>
    <rPh sb="3" eb="4">
      <t>リツ</t>
    </rPh>
    <phoneticPr fontId="1"/>
  </si>
  <si>
    <t>31 水力発電施設、ずい道等新設事業</t>
    <phoneticPr fontId="1"/>
  </si>
  <si>
    <t>32 道路新設事業</t>
    <phoneticPr fontId="1"/>
  </si>
  <si>
    <t>33 舗装工事業</t>
    <phoneticPr fontId="1"/>
  </si>
  <si>
    <t>34 鉄道又は軌道新設事業</t>
    <phoneticPr fontId="1"/>
  </si>
  <si>
    <t>35 建築事業
（既設建築物設備工事業を除く）</t>
    <phoneticPr fontId="1"/>
  </si>
  <si>
    <t>38 既設建築物設備工事業</t>
    <phoneticPr fontId="1"/>
  </si>
  <si>
    <t>36 機械装置(組立て又は取付け）</t>
    <phoneticPr fontId="1"/>
  </si>
  <si>
    <t>36 機械装置(その他のもの）</t>
    <phoneticPr fontId="1"/>
  </si>
  <si>
    <t>37 その他の建設事業</t>
    <phoneticPr fontId="1"/>
  </si>
  <si>
    <t>　※厚生労働省ホームページ｢http://www2.mhlw.go.jp/topics/seido/daijin/hoken/980916_1.htm｣</t>
    <phoneticPr fontId="1"/>
  </si>
  <si>
    <t>　　｢○○年度　労働保険　年度更新　申告書の書き方｣－｢一括有期事業報告書（様式第７号）の記入｣－「事業の種類・労務費率・保険料一覧表」</t>
    <phoneticPr fontId="1"/>
  </si>
  <si>
    <t>◎賃金算定基準</t>
    <rPh sb="1" eb="3">
      <t>チンギン</t>
    </rPh>
    <rPh sb="3" eb="5">
      <t>サンテイ</t>
    </rPh>
    <rPh sb="5" eb="7">
      <t>キジュン</t>
    </rPh>
    <phoneticPr fontId="1"/>
  </si>
  <si>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1"/>
  </si>
  <si>
    <t>賃金で算定</t>
  </si>
  <si>
    <t>年</t>
    <rPh sb="0" eb="1">
      <t>ネン</t>
    </rPh>
    <phoneticPr fontId="1"/>
  </si>
  <si>
    <t>月日</t>
    <rPh sb="0" eb="1">
      <t>ツキ</t>
    </rPh>
    <rPh sb="1" eb="2">
      <t>ヒ</t>
    </rPh>
    <phoneticPr fontId="1"/>
  </si>
  <si>
    <t>3月31日</t>
    <rPh sb="1" eb="2">
      <t>ツキ</t>
    </rPh>
    <rPh sb="4" eb="5">
      <t>ヒ</t>
    </rPh>
    <phoneticPr fontId="1"/>
  </si>
  <si>
    <t>4月1日</t>
    <rPh sb="1" eb="2">
      <t>ツキ</t>
    </rPh>
    <rPh sb="3" eb="4">
      <t>ヒ</t>
    </rPh>
    <phoneticPr fontId="1"/>
  </si>
  <si>
    <t>｢総括表｣ｼｰﾄ：一括有期事業総括表（建設の事業）に掲載する事業開始時期を下表の黄色セルに西暦で設定する。</t>
    <rPh sb="48" eb="50">
      <t>セッテイ</t>
    </rPh>
    <phoneticPr fontId="1"/>
  </si>
  <si>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1"/>
  </si>
  <si>
    <t>注；黄色のセル以外は、修正しないこと。</t>
    <rPh sb="0" eb="1">
      <t>チュウ</t>
    </rPh>
    <rPh sb="2" eb="4">
      <t>キイロ</t>
    </rPh>
    <rPh sb="7" eb="9">
      <t>イガイ</t>
    </rPh>
    <rPh sb="11" eb="13">
      <t>シュウセイ</t>
    </rPh>
    <phoneticPr fontId="1"/>
  </si>
  <si>
    <t>中段</t>
    <rPh sb="0" eb="2">
      <t>チュウダン</t>
    </rPh>
    <phoneticPr fontId="1"/>
  </si>
  <si>
    <t>下段</t>
    <rPh sb="0" eb="2">
      <t>ゲダン</t>
    </rPh>
    <phoneticPr fontId="1"/>
  </si>
  <si>
    <t>◎非業務災害率</t>
    <rPh sb="1" eb="2">
      <t>ヒ</t>
    </rPh>
    <rPh sb="2" eb="4">
      <t>ギョウム</t>
    </rPh>
    <rPh sb="4" eb="6">
      <t>サイガイ</t>
    </rPh>
    <rPh sb="6" eb="7">
      <t>リツ</t>
    </rPh>
    <phoneticPr fontId="1"/>
  </si>
  <si>
    <t>｢総括表｣ｼｰﾄ：メリット料率の計算に使用する。</t>
    <rPh sb="13" eb="15">
      <t>リョウリツ</t>
    </rPh>
    <rPh sb="16" eb="18">
      <t>ケイサン</t>
    </rPh>
    <rPh sb="19" eb="21">
      <t>シヨウ</t>
    </rPh>
    <phoneticPr fontId="1"/>
  </si>
  <si>
    <t>-</t>
    <phoneticPr fontId="1"/>
  </si>
  <si>
    <t>◎概算年度設定表</t>
    <rPh sb="1" eb="3">
      <t>ガイサン</t>
    </rPh>
    <rPh sb="3" eb="5">
      <t>ネンド</t>
    </rPh>
    <rPh sb="5" eb="7">
      <t>セッテイ</t>
    </rPh>
    <rPh sb="7" eb="8">
      <t>ヒョウ</t>
    </rPh>
    <phoneticPr fontId="1"/>
  </si>
  <si>
    <t>年度更新申告書の概算年度を設定する。</t>
    <rPh sb="0" eb="2">
      <t>ネンド</t>
    </rPh>
    <rPh sb="2" eb="4">
      <t>コウシン</t>
    </rPh>
    <rPh sb="4" eb="7">
      <t>シンコクショ</t>
    </rPh>
    <rPh sb="8" eb="10">
      <t>ガイサン</t>
    </rPh>
    <rPh sb="10" eb="12">
      <t>ネンド</t>
    </rPh>
    <rPh sb="13" eb="15">
      <t>セッテイ</t>
    </rPh>
    <phoneticPr fontId="1"/>
  </si>
  <si>
    <t>上段</t>
    <rPh sb="0" eb="2">
      <t>ジョウダン</t>
    </rPh>
    <phoneticPr fontId="1"/>
  </si>
  <si>
    <t>※平成21(2009)年4月1日より"0.8"から"0.6"に変更になった。</t>
    <rPh sb="1" eb="3">
      <t>ヘイセイ</t>
    </rPh>
    <rPh sb="11" eb="12">
      <t>ネン</t>
    </rPh>
    <rPh sb="13" eb="14">
      <t>ツキ</t>
    </rPh>
    <rPh sb="15" eb="16">
      <t>ヒ</t>
    </rPh>
    <rPh sb="31" eb="33">
      <t>ヘンコウ</t>
    </rPh>
    <phoneticPr fontId="1"/>
  </si>
  <si>
    <t>期別納付額</t>
    <phoneticPr fontId="1"/>
  </si>
  <si>
    <t>概算保険料額</t>
    <phoneticPr fontId="1"/>
  </si>
  <si>
    <t>充当額</t>
    <phoneticPr fontId="1"/>
  </si>
  <si>
    <t>不足額</t>
    <phoneticPr fontId="1"/>
  </si>
  <si>
    <t>労働保険料額</t>
    <phoneticPr fontId="1"/>
  </si>
  <si>
    <t>一般拠出金充当額</t>
    <rPh sb="5" eb="7">
      <t>ジュウトウ</t>
    </rPh>
    <rPh sb="7" eb="8">
      <t>ガク</t>
    </rPh>
    <phoneticPr fontId="1"/>
  </si>
  <si>
    <t>一般拠出金</t>
    <phoneticPr fontId="1"/>
  </si>
  <si>
    <t>納付額</t>
    <phoneticPr fontId="1"/>
  </si>
  <si>
    <t>1期</t>
    <rPh sb="1" eb="2">
      <t>キ</t>
    </rPh>
    <phoneticPr fontId="1"/>
  </si>
  <si>
    <t>2期</t>
    <rPh sb="1" eb="2">
      <t>キ</t>
    </rPh>
    <phoneticPr fontId="1"/>
  </si>
  <si>
    <t>⑳差引額：充当額</t>
    <rPh sb="5" eb="7">
      <t>ジュウトウ</t>
    </rPh>
    <rPh sb="7" eb="8">
      <t>ガク</t>
    </rPh>
    <phoneticPr fontId="1"/>
  </si>
  <si>
    <t>⑳差引額：還付額</t>
    <rPh sb="5" eb="7">
      <t>カンプ</t>
    </rPh>
    <rPh sb="7" eb="8">
      <t>ガク</t>
    </rPh>
    <phoneticPr fontId="1"/>
  </si>
  <si>
    <t>⑳差引額：不足額</t>
    <rPh sb="5" eb="7">
      <t>フソク</t>
    </rPh>
    <rPh sb="7" eb="8">
      <t>ガク</t>
    </rPh>
    <phoneticPr fontId="1"/>
  </si>
  <si>
    <t>3期</t>
    <rPh sb="1" eb="2">
      <t>キ</t>
    </rPh>
    <phoneticPr fontId="1"/>
  </si>
  <si>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1"/>
  </si>
  <si>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1"/>
  </si>
  <si>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1"/>
  </si>
  <si>
    <t>４．その他</t>
    <rPh sb="4" eb="5">
      <t>タ</t>
    </rPh>
    <phoneticPr fontId="1"/>
  </si>
  <si>
    <t>（１）還付請求：行わない、充当額発生、充当意思：なし</t>
    <phoneticPr fontId="1"/>
  </si>
  <si>
    <t>（２）還付請求：行う、還付額発生</t>
    <rPh sb="3" eb="5">
      <t>カンプ</t>
    </rPh>
    <rPh sb="5" eb="7">
      <t>セイキュウ</t>
    </rPh>
    <rPh sb="8" eb="9">
      <t>オコナ</t>
    </rPh>
    <rPh sb="11" eb="13">
      <t>カンプ</t>
    </rPh>
    <rPh sb="13" eb="14">
      <t>ガク</t>
    </rPh>
    <rPh sb="14" eb="16">
      <t>ハッセイ</t>
    </rPh>
    <phoneticPr fontId="1"/>
  </si>
  <si>
    <t>（３）還付請求：行わない、不足額発生</t>
    <rPh sb="3" eb="5">
      <t>カンプ</t>
    </rPh>
    <rPh sb="5" eb="7">
      <t>セイキュウ</t>
    </rPh>
    <rPh sb="8" eb="9">
      <t>オコナ</t>
    </rPh>
    <rPh sb="13" eb="15">
      <t>フソク</t>
    </rPh>
    <rPh sb="15" eb="16">
      <t>ガク</t>
    </rPh>
    <rPh sb="16" eb="18">
      <t>ハッセイ</t>
    </rPh>
    <phoneticPr fontId="1"/>
  </si>
  <si>
    <t>（４）還付請求：行う、不足額発生</t>
    <rPh sb="3" eb="5">
      <t>カンプ</t>
    </rPh>
    <rPh sb="5" eb="7">
      <t>セイキュウ</t>
    </rPh>
    <rPh sb="8" eb="9">
      <t>オコナ</t>
    </rPh>
    <rPh sb="11" eb="13">
      <t>フソク</t>
    </rPh>
    <rPh sb="13" eb="14">
      <t>ガク</t>
    </rPh>
    <rPh sb="14" eb="16">
      <t>ハッセイ</t>
    </rPh>
    <phoneticPr fontId="1"/>
  </si>
  <si>
    <t>充当意思</t>
  </si>
  <si>
    <t>期別納付額表示</t>
  </si>
  <si>
    <t>一般拠出金充当額</t>
  </si>
  <si>
    <t>工事開始日</t>
    <rPh sb="0" eb="2">
      <t>コウジ</t>
    </rPh>
    <rPh sb="2" eb="4">
      <t>カイシ</t>
    </rPh>
    <rPh sb="4" eb="5">
      <t>ヒ</t>
    </rPh>
    <phoneticPr fontId="1"/>
  </si>
  <si>
    <t>①</t>
    <phoneticPr fontId="1"/>
  </si>
  <si>
    <t>②</t>
    <phoneticPr fontId="1"/>
  </si>
  <si>
    <t>③</t>
    <phoneticPr fontId="1"/>
  </si>
  <si>
    <t>④</t>
    <phoneticPr fontId="1"/>
  </si>
  <si>
    <t>②</t>
  </si>
  <si>
    <t>左の①が対応する
労務比率</t>
    <rPh sb="9" eb="11">
      <t>ロウム</t>
    </rPh>
    <rPh sb="11" eb="13">
      <t>ヒリツ</t>
    </rPh>
    <phoneticPr fontId="1"/>
  </si>
  <si>
    <t>左の①が対応する
保険料率</t>
    <rPh sb="9" eb="12">
      <t>ホケンリョウ</t>
    </rPh>
    <rPh sb="12" eb="13">
      <t>リツ</t>
    </rPh>
    <phoneticPr fontId="1"/>
  </si>
  <si>
    <t>◎事業開始時期ごとの消費税額の取扱い</t>
    <rPh sb="1" eb="3">
      <t>ジギョウ</t>
    </rPh>
    <rPh sb="3" eb="5">
      <t>カイシ</t>
    </rPh>
    <rPh sb="5" eb="7">
      <t>ジキ</t>
    </rPh>
    <rPh sb="10" eb="13">
      <t>ショウヒゼイ</t>
    </rPh>
    <rPh sb="13" eb="14">
      <t>ガク</t>
    </rPh>
    <rPh sb="15" eb="17">
      <t>トリアツカ</t>
    </rPh>
    <phoneticPr fontId="1"/>
  </si>
  <si>
    <t>9月30日</t>
    <rPh sb="1" eb="2">
      <t>ツキ</t>
    </rPh>
    <rPh sb="4" eb="5">
      <t>ヒ</t>
    </rPh>
    <phoneticPr fontId="1"/>
  </si>
  <si>
    <t>10月1日</t>
    <rPh sb="2" eb="3">
      <t>ツキ</t>
    </rPh>
    <rPh sb="4" eb="5">
      <t>ヒ</t>
    </rPh>
    <phoneticPr fontId="1"/>
  </si>
  <si>
    <t>消費税率適用なし</t>
    <rPh sb="0" eb="3">
      <t>ショウヒゼイ</t>
    </rPh>
    <rPh sb="3" eb="4">
      <t>リツ</t>
    </rPh>
    <rPh sb="4" eb="6">
      <t>テキヨウ</t>
    </rPh>
    <phoneticPr fontId="1"/>
  </si>
  <si>
    <t>消費税率適用あり（請負金額×105÷108）</t>
    <rPh sb="9" eb="11">
      <t>ウケオイ</t>
    </rPh>
    <rPh sb="11" eb="13">
      <t>キンガク</t>
    </rPh>
    <phoneticPr fontId="1"/>
  </si>
  <si>
    <t>｢報告書（事業主控）｣ｼｰﾄ：消費税考慮</t>
    <rPh sb="15" eb="18">
      <t>ショウヒゼイ</t>
    </rPh>
    <rPh sb="18" eb="20">
      <t>コウリョ</t>
    </rPh>
    <phoneticPr fontId="1"/>
  </si>
  <si>
    <t>②請負金額：下段
("賃金で算定"しない)</t>
    <phoneticPr fontId="1"/>
  </si>
  <si>
    <t>左の②が対応する
消費税額考慮</t>
    <rPh sb="9" eb="12">
      <t>ショウヒゼイ</t>
    </rPh>
    <rPh sb="12" eb="13">
      <t>ガク</t>
    </rPh>
    <rPh sb="13" eb="15">
      <t>コウリョ</t>
    </rPh>
    <phoneticPr fontId="1"/>
  </si>
  <si>
    <t>消費税考慮</t>
    <rPh sb="0" eb="3">
      <t>ショウヒゼイ</t>
    </rPh>
    <rPh sb="3" eb="5">
      <t>コウリョ</t>
    </rPh>
    <phoneticPr fontId="1"/>
  </si>
  <si>
    <t>請負金額：下段
("賃金で算定"しない)
消費税額考慮</t>
    <phoneticPr fontId="1"/>
  </si>
  <si>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1"/>
  </si>
  <si>
    <t>消費税・労務比率考慮明細</t>
    <rPh sb="0" eb="3">
      <t>ショウヒゼイ</t>
    </rPh>
    <rPh sb="4" eb="6">
      <t>ロウム</t>
    </rPh>
    <rPh sb="6" eb="8">
      <t>ヒリツ</t>
    </rPh>
    <rPh sb="8" eb="10">
      <t>コウリョ</t>
    </rPh>
    <rPh sb="10" eb="12">
      <t>メイサイ</t>
    </rPh>
    <phoneticPr fontId="1"/>
  </si>
  <si>
    <t>消費税考慮無
賃金総額</t>
    <rPh sb="0" eb="2">
      <t>ショウヒ</t>
    </rPh>
    <rPh sb="2" eb="3">
      <t>ゼイ</t>
    </rPh>
    <rPh sb="3" eb="5">
      <t>コウリョ</t>
    </rPh>
    <rPh sb="5" eb="6">
      <t>ナ</t>
    </rPh>
    <phoneticPr fontId="1"/>
  </si>
  <si>
    <t>消費税考慮有
賃金総額</t>
    <rPh sb="0" eb="2">
      <t>ショウヒ</t>
    </rPh>
    <rPh sb="2" eb="3">
      <t>ゼイ</t>
    </rPh>
    <rPh sb="3" eb="5">
      <t>コウリョ</t>
    </rPh>
    <rPh sb="5" eb="6">
      <t>アリ</t>
    </rPh>
    <phoneticPr fontId="1"/>
  </si>
  <si>
    <t>消費税FLG</t>
    <rPh sb="0" eb="3">
      <t>ショウヒゼイ</t>
    </rPh>
    <phoneticPr fontId="1"/>
  </si>
  <si>
    <t>消費税考慮
小計請負額</t>
    <rPh sb="0" eb="3">
      <t>ショウヒゼイ</t>
    </rPh>
    <rPh sb="3" eb="5">
      <t>コウリョ</t>
    </rPh>
    <rPh sb="6" eb="8">
      <t>ショウケイ</t>
    </rPh>
    <rPh sb="8" eb="11">
      <t>ウケオイガク</t>
    </rPh>
    <phoneticPr fontId="1"/>
  </si>
  <si>
    <t>消費税考慮小計賃金</t>
    <rPh sb="0" eb="3">
      <t>ショウヒゼイ</t>
    </rPh>
    <rPh sb="3" eb="5">
      <t>コウリョ</t>
    </rPh>
    <rPh sb="5" eb="7">
      <t>ショウケイ</t>
    </rPh>
    <rPh sb="7" eb="9">
      <t>チンギン</t>
    </rPh>
    <phoneticPr fontId="1"/>
  </si>
  <si>
    <t>*</t>
    <phoneticPr fontId="1"/>
  </si>
  <si>
    <t>*</t>
    <phoneticPr fontId="1"/>
  </si>
  <si>
    <t>*</t>
    <phoneticPr fontId="1"/>
  </si>
  <si>
    <t>*</t>
    <phoneticPr fontId="1"/>
  </si>
  <si>
    <t>*</t>
    <phoneticPr fontId="1"/>
  </si>
  <si>
    <t>*</t>
    <phoneticPr fontId="1"/>
  </si>
  <si>
    <t>組機様式第8号</t>
  </si>
  <si>
    <t>府　県</t>
  </si>
  <si>
    <t>所掌</t>
  </si>
  <si>
    <t>管　轄</t>
  </si>
  <si>
    <t>事業場名</t>
  </si>
  <si>
    <t>事業主名</t>
  </si>
  <si>
    <t>事務組合名</t>
    <phoneticPr fontId="1"/>
  </si>
  <si>
    <t>3.一括有期
事業報告書</t>
  </si>
  <si>
    <t>枚添付</t>
  </si>
  <si>
    <t>建　　設　　業</t>
  </si>
  <si>
    <t>水力発電施設
ずい道等新設
事業</t>
    <phoneticPr fontId="1"/>
  </si>
  <si>
    <t>①</t>
  </si>
  <si>
    <t>4.常時使用労働者数</t>
  </si>
  <si>
    <t>③</t>
  </si>
  <si>
    <t>32</t>
  </si>
  <si>
    <t>道路新設事業</t>
  </si>
  <si>
    <t>6.新年度賃金見込額</t>
  </si>
  <si>
    <t>舗装工事業</t>
  </si>
  <si>
    <t>34</t>
  </si>
  <si>
    <t>鉄道又は軌道
新設事業</t>
  </si>
  <si>
    <t>月</t>
    <rPh sb="0" eb="1">
      <t>ガツ</t>
    </rPh>
    <phoneticPr fontId="1"/>
  </si>
  <si>
    <t>35</t>
  </si>
  <si>
    <t>建築事業</t>
  </si>
  <si>
    <t>7.延納の申請</t>
  </si>
  <si>
    <t>既設建築物設備
工事業</t>
  </si>
  <si>
    <t>機械装置の組立又は据付けの事業</t>
  </si>
  <si>
    <t>37</t>
  </si>
  <si>
    <t>令和</t>
    <rPh sb="0" eb="2">
      <t>レイワ</t>
    </rPh>
    <phoneticPr fontId="1"/>
  </si>
  <si>
    <t>労務費率</t>
    <phoneticPr fontId="1"/>
  </si>
  <si>
    <t>労災保険率等</t>
    <phoneticPr fontId="1"/>
  </si>
  <si>
    <t>２．賃金総額</t>
    <rPh sb="2" eb="6">
      <t>チンギンソウガク</t>
    </rPh>
    <phoneticPr fontId="1"/>
  </si>
  <si>
    <t>１．請負金額</t>
    <rPh sb="2" eb="6">
      <t>ウケオイキンガク</t>
    </rPh>
    <phoneticPr fontId="1"/>
  </si>
  <si>
    <t>事業の種類</t>
    <rPh sb="0" eb="2">
      <t>ジギョウ</t>
    </rPh>
    <rPh sb="3" eb="5">
      <t>シュルイ</t>
    </rPh>
    <phoneticPr fontId="1"/>
  </si>
  <si>
    <t>保険料等</t>
    <rPh sb="0" eb="4">
      <t>ホケンリョウトウ</t>
    </rPh>
    <phoneticPr fontId="1"/>
  </si>
  <si>
    <t>林業</t>
    <rPh sb="0" eb="2">
      <t>リンギョウ</t>
    </rPh>
    <phoneticPr fontId="1"/>
  </si>
  <si>
    <t>木材伐出業</t>
    <rPh sb="0" eb="5">
      <t>モクザイバッシュツギョウ</t>
    </rPh>
    <phoneticPr fontId="1"/>
  </si>
  <si>
    <t>その他の林業</t>
    <rPh sb="4" eb="6">
      <t>リンギョウ</t>
    </rPh>
    <phoneticPr fontId="1"/>
  </si>
  <si>
    <t>様</t>
    <rPh sb="0" eb="1">
      <t>サマ</t>
    </rPh>
    <phoneticPr fontId="1"/>
  </si>
  <si>
    <t>合計</t>
    <rPh sb="0" eb="2">
      <t>ゴウケイ</t>
    </rPh>
    <phoneticPr fontId="1"/>
  </si>
  <si>
    <t>一般拠出金</t>
    <rPh sb="0" eb="2">
      <t>イッパン</t>
    </rPh>
    <rPh sb="2" eb="5">
      <t>キョシュツキン</t>
    </rPh>
    <phoneticPr fontId="1"/>
  </si>
  <si>
    <t>業種
番号</t>
    <phoneticPr fontId="1"/>
  </si>
  <si>
    <t>開始
時期
※1</t>
    <phoneticPr fontId="1"/>
  </si>
  <si>
    <t>33</t>
    <phoneticPr fontId="1"/>
  </si>
  <si>
    <t>38</t>
    <phoneticPr fontId="1"/>
  </si>
  <si>
    <t>36</t>
    <phoneticPr fontId="1"/>
  </si>
  <si>
    <t>住所</t>
    <rPh sb="0" eb="2">
      <t>ジュウショ</t>
    </rPh>
    <phoneticPr fontId="1"/>
  </si>
  <si>
    <t>〒</t>
    <phoneticPr fontId="1"/>
  </si>
  <si>
    <t>枝番号</t>
    <rPh sb="0" eb="3">
      <t>エダバンゴウ</t>
    </rPh>
    <phoneticPr fontId="1"/>
  </si>
  <si>
    <t>基幹番号</t>
    <rPh sb="0" eb="4">
      <t>キカンバンゴウ</t>
    </rPh>
    <phoneticPr fontId="1"/>
  </si>
  <si>
    <t>事業場　TEL</t>
    <phoneticPr fontId="1"/>
  </si>
  <si>
    <t>（TEL　0282-82-0475　）</t>
    <phoneticPr fontId="1"/>
  </si>
  <si>
    <t>労働保険事務組合壬生町商工会</t>
    <rPh sb="0" eb="14">
      <t>ロウドウホケンジムクミアイミブマチショウコウカイ</t>
    </rPh>
    <phoneticPr fontId="1"/>
  </si>
  <si>
    <t>労働保険等</t>
    <rPh sb="0" eb="5">
      <t>ロウドウホケントウ</t>
    </rPh>
    <phoneticPr fontId="1"/>
  </si>
  <si>
    <t>一括有期事業総括表
算定基礎賃金等の報告</t>
    <phoneticPr fontId="1"/>
  </si>
  <si>
    <t>労働保険番号</t>
    <rPh sb="0" eb="6">
      <t>ロウドウホケンバンゴウ</t>
    </rPh>
    <phoneticPr fontId="1"/>
  </si>
  <si>
    <t>令和5年度</t>
    <rPh sb="0" eb="2">
      <t>レイワ</t>
    </rPh>
    <rPh sb="3" eb="5">
      <t>ネンド</t>
    </rPh>
    <phoneticPr fontId="1"/>
  </si>
  <si>
    <t>人</t>
    <rPh sb="0" eb="1">
      <t>ニン</t>
    </rPh>
    <phoneticPr fontId="1"/>
  </si>
  <si>
    <t>5.事業の概要</t>
    <rPh sb="2" eb="4">
      <t>ジギョウ</t>
    </rPh>
    <rPh sb="5" eb="7">
      <t>ガイヨウ</t>
    </rPh>
    <phoneticPr fontId="1"/>
  </si>
  <si>
    <t>千円</t>
    <rPh sb="0" eb="2">
      <t>センエン</t>
    </rPh>
    <phoneticPr fontId="1"/>
  </si>
  <si>
    <t>円</t>
    <rPh sb="0" eb="1">
      <t>エン</t>
    </rPh>
    <phoneticPr fontId="1"/>
  </si>
  <si>
    <t>月</t>
    <rPh sb="0" eb="1">
      <t>ツキ</t>
    </rPh>
    <phoneticPr fontId="1"/>
  </si>
  <si>
    <t>日</t>
    <rPh sb="0" eb="1">
      <t>ヒ</t>
    </rPh>
    <phoneticPr fontId="1"/>
  </si>
  <si>
    <t>一般拠出金納付済</t>
    <rPh sb="0" eb="5">
      <t>イッパンキョシュツキン</t>
    </rPh>
    <rPh sb="5" eb="8">
      <t>ノウフズミ</t>
    </rPh>
    <phoneticPr fontId="1"/>
  </si>
  <si>
    <t>前年度と同額</t>
    <rPh sb="0" eb="2">
      <t>ゼンネン</t>
    </rPh>
    <rPh sb="2" eb="3">
      <t>ド</t>
    </rPh>
    <rPh sb="4" eb="6">
      <t>ドウガク</t>
    </rPh>
    <phoneticPr fontId="1"/>
  </si>
  <si>
    <t>前年度と変わる</t>
    <rPh sb="0" eb="3">
      <t>ゼンネンド</t>
    </rPh>
    <rPh sb="4" eb="5">
      <t>カ</t>
    </rPh>
    <phoneticPr fontId="1"/>
  </si>
  <si>
    <t>概算保険料（一般保険料指定額）</t>
    <rPh sb="0" eb="5">
      <t>ガイサンホケンリョウ</t>
    </rPh>
    <rPh sb="6" eb="11">
      <t>イッパンホケンリョウ</t>
    </rPh>
    <rPh sb="11" eb="14">
      <t>シテイガク</t>
    </rPh>
    <phoneticPr fontId="1"/>
  </si>
  <si>
    <t>委託解除年月日</t>
    <rPh sb="0" eb="7">
      <t>イタクカイジョネンガッピ</t>
    </rPh>
    <phoneticPr fontId="1"/>
  </si>
  <si>
    <t>分納（３回）</t>
    <rPh sb="0" eb="2">
      <t>ブンノウ</t>
    </rPh>
    <rPh sb="4" eb="5">
      <t>カイ</t>
    </rPh>
    <phoneticPr fontId="1"/>
  </si>
  <si>
    <t>一括納付</t>
    <rPh sb="0" eb="4">
      <t>イッカツノウフ</t>
    </rPh>
    <phoneticPr fontId="1"/>
  </si>
  <si>
    <t>※1.開始時期</t>
    <rPh sb="3" eb="7">
      <t>カイシジキ</t>
    </rPh>
    <phoneticPr fontId="1"/>
  </si>
  <si>
    <t>① 平成25年 4月 1日
　　　～　平成27年 3月31日</t>
    <rPh sb="2" eb="4">
      <t>ヘイセイ</t>
    </rPh>
    <rPh sb="6" eb="7">
      <t>ネン</t>
    </rPh>
    <rPh sb="9" eb="10">
      <t>ガツ</t>
    </rPh>
    <rPh sb="12" eb="13">
      <t>ニチ</t>
    </rPh>
    <rPh sb="19" eb="21">
      <t>ヘイセイ</t>
    </rPh>
    <rPh sb="23" eb="24">
      <t>ネン</t>
    </rPh>
    <rPh sb="26" eb="27">
      <t>ガツ</t>
    </rPh>
    <rPh sb="29" eb="30">
      <t>ニチ</t>
    </rPh>
    <phoneticPr fontId="1"/>
  </si>
  <si>
    <t>② 平成27年 4月 1日
　　　～　平成30年 3月31日</t>
    <rPh sb="2" eb="4">
      <t>ヘイセイ</t>
    </rPh>
    <rPh sb="6" eb="7">
      <t>ネン</t>
    </rPh>
    <rPh sb="9" eb="10">
      <t>ガツ</t>
    </rPh>
    <rPh sb="12" eb="13">
      <t>ニチ</t>
    </rPh>
    <rPh sb="19" eb="21">
      <t>ヘイセイ</t>
    </rPh>
    <rPh sb="23" eb="24">
      <t>ネン</t>
    </rPh>
    <rPh sb="26" eb="27">
      <t>ガツ</t>
    </rPh>
    <rPh sb="29" eb="30">
      <t>ニチ</t>
    </rPh>
    <phoneticPr fontId="1"/>
  </si>
  <si>
    <t>④１ 平成30年 4月 1日
　　　～　令和6年 3月31日</t>
    <rPh sb="3" eb="5">
      <t>ヘイセイ</t>
    </rPh>
    <rPh sb="7" eb="8">
      <t>ネン</t>
    </rPh>
    <rPh sb="10" eb="11">
      <t>ガツ</t>
    </rPh>
    <rPh sb="13" eb="14">
      <t>ニチ</t>
    </rPh>
    <rPh sb="20" eb="22">
      <t>レイワ</t>
    </rPh>
    <rPh sb="23" eb="24">
      <t>ネン</t>
    </rPh>
    <rPh sb="26" eb="27">
      <t>ガツ</t>
    </rPh>
    <rPh sb="29" eb="30">
      <t>ニチ</t>
    </rPh>
    <phoneticPr fontId="1"/>
  </si>
  <si>
    <t>(千円)</t>
    <rPh sb="1" eb="3">
      <t>センエン</t>
    </rPh>
    <phoneticPr fontId="1"/>
  </si>
  <si>
    <t>(円)</t>
    <rPh sb="1" eb="2">
      <t>エン</t>
    </rPh>
    <phoneticPr fontId="1"/>
  </si>
  <si>
    <t>メリット料率</t>
    <rPh sb="4" eb="6">
      <t>リョウリツ</t>
    </rPh>
    <phoneticPr fontId="1"/>
  </si>
  <si>
    <t>申告済み概算保険料</t>
    <rPh sb="0" eb="3">
      <t>シンコクズ</t>
    </rPh>
    <rPh sb="4" eb="9">
      <t>ガイサンホケンリョウ</t>
    </rPh>
    <phoneticPr fontId="1"/>
  </si>
  <si>
    <t>9.特別加入者の氏名</t>
    <rPh sb="2" eb="7">
      <t>トクベツカニュウシャ</t>
    </rPh>
    <rPh sb="8" eb="10">
      <t>シメイ</t>
    </rPh>
    <phoneticPr fontId="1"/>
  </si>
  <si>
    <t>10.承認された
基礎日額</t>
    <rPh sb="3" eb="5">
      <t>ショウニン</t>
    </rPh>
    <rPh sb="9" eb="13">
      <t>キソニチガク</t>
    </rPh>
    <phoneticPr fontId="1"/>
  </si>
  <si>
    <t>11.適用月数</t>
    <rPh sb="3" eb="5">
      <t>テキヨウ</t>
    </rPh>
    <rPh sb="5" eb="7">
      <t>ツキスウ</t>
    </rPh>
    <phoneticPr fontId="1"/>
  </si>
  <si>
    <t>確定</t>
    <rPh sb="0" eb="2">
      <t>カクテイ</t>
    </rPh>
    <phoneticPr fontId="1"/>
  </si>
  <si>
    <t>概算</t>
    <rPh sb="0" eb="2">
      <t>ガイサン</t>
    </rPh>
    <phoneticPr fontId="1"/>
  </si>
  <si>
    <t>12.希望する
基礎日額</t>
    <rPh sb="3" eb="5">
      <t>キボウ</t>
    </rPh>
    <rPh sb="8" eb="12">
      <t>キソニチガク</t>
    </rPh>
    <phoneticPr fontId="1"/>
  </si>
  <si>
    <t>　円
00</t>
    <rPh sb="1" eb="2">
      <t>エン</t>
    </rPh>
    <phoneticPr fontId="1"/>
  </si>
  <si>
    <t>別途一括有期事業報告書の明細及び算定基礎賃金等を
上記のとおり総括して報告します。</t>
    <phoneticPr fontId="1"/>
  </si>
  <si>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1"/>
  </si>
  <si>
    <t>栃木</t>
    <rPh sb="0" eb="2">
      <t>トチギ</t>
    </rPh>
    <phoneticPr fontId="1"/>
  </si>
  <si>
    <t>事業主氏名</t>
    <rPh sb="0" eb="5">
      <t>ジギョウヌシシメイ</t>
    </rPh>
    <phoneticPr fontId="1"/>
  </si>
  <si>
    <t>※8.予備欄</t>
    <rPh sb="3" eb="6">
      <t>ヨビラン</t>
    </rPh>
    <phoneticPr fontId="1"/>
  </si>
  <si>
    <t>委託手数料</t>
    <rPh sb="0" eb="5">
      <t>イタクテスウリョウ</t>
    </rPh>
    <phoneticPr fontId="1"/>
  </si>
  <si>
    <t>商工会費</t>
    <rPh sb="0" eb="4">
      <t>ショウコウカイヒ</t>
    </rPh>
    <phoneticPr fontId="1"/>
  </si>
  <si>
    <t>予備欄３</t>
    <rPh sb="0" eb="3">
      <t>ヨビラン</t>
    </rPh>
    <phoneticPr fontId="1"/>
  </si>
  <si>
    <t>作成者氏名</t>
    <rPh sb="0" eb="2">
      <t>サクセイ</t>
    </rPh>
    <rPh sb="2" eb="3">
      <t>シャ</t>
    </rPh>
    <rPh sb="3" eb="5">
      <t>シメイ</t>
    </rPh>
    <phoneticPr fontId="1"/>
  </si>
  <si>
    <t>組立又は取付に関するもの</t>
    <rPh sb="0" eb="3">
      <t>クミタテマタ</t>
    </rPh>
    <rPh sb="4" eb="6">
      <t>トリツケ</t>
    </rPh>
    <rPh sb="7" eb="8">
      <t>カン</t>
    </rPh>
    <phoneticPr fontId="1"/>
  </si>
  <si>
    <t>その他のもの</t>
    <rPh sb="2" eb="3">
      <t>タ</t>
    </rPh>
    <phoneticPr fontId="1"/>
  </si>
  <si>
    <t>その他の建設事業</t>
    <phoneticPr fontId="1"/>
  </si>
  <si>
    <t>a.</t>
  </si>
  <si>
    <t>0</t>
    <phoneticPr fontId="1"/>
  </si>
  <si>
    <t>9</t>
    <phoneticPr fontId="1"/>
  </si>
  <si>
    <t>1</t>
    <phoneticPr fontId="1"/>
  </si>
  <si>
    <t>6</t>
    <phoneticPr fontId="1"/>
  </si>
  <si>
    <t>3</t>
    <phoneticPr fontId="1"/>
  </si>
  <si>
    <t>4</t>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</si>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</sst>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_ "/>
    <numFmt numFmtId="178" formatCode="#,##0_ "/>
    <numFmt numFmtId="179" formatCode="#,###"/>
    <numFmt numFmtId="180" formatCode="00"/>
    <numFmt numFmtId="181" formatCode="0.0_);[Red]\(0.0\)"/>
    <numFmt numFmtId="182" formatCode="0_ "/>
    <numFmt numFmtId="183" formatCode="0000"/>
  </numFmts>
  <fonts count="24" x14ac:knownFonts="1">
    <font>
      <sz val="11"/>
      <name val="ＭＳ Ｐゴシック"/>
      <family val="3"/>
      <charset val="128"/>
    </font>
    <font>
      <sz val="6"/>
      <name val="ＭＳ Ｐゴシック"/>
      <family val="3"/>
      <charset val="128"/>
    </font>
    <font>
      <sz val="9"/>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6"/>
      <name val="ＭＳ Ｐ明朝"/>
      <family val="1"/>
      <charset val="128"/>
    </font>
    <font>
      <b/>
      <sz val="12"/>
      <name val="ＭＳ Ｐ明朝"/>
      <family val="1"/>
      <charset val="128"/>
    </font>
    <font>
      <b/>
      <sz val="11"/>
      <name val="ＭＳ Ｐ明朝"/>
      <family val="1"/>
      <charset val="128"/>
    </font>
    <font>
      <sz val="8"/>
      <color indexed="9"/>
      <name val="ＭＳ Ｐ明朝"/>
      <family val="1"/>
      <charset val="128"/>
    </font>
    <font>
      <sz val="12"/>
      <name val="ＭＳ Ｐ明朝"/>
      <family val="1"/>
      <charset val="128"/>
    </font>
    <font>
      <b/>
      <sz val="10"/>
      <name val="ＭＳ Ｐ明朝"/>
      <family val="1"/>
      <charset val="128"/>
    </font>
    <font>
      <sz val="5"/>
      <name val="ＭＳ Ｐ明朝"/>
      <family val="1"/>
      <charset val="128"/>
    </font>
  </fonts>
  <fills count="11">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bottom style="thin">
        <color indexed="55"/>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55"/>
      </left>
      <right style="thin">
        <color indexed="55"/>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55"/>
      </left>
      <right style="thin">
        <color indexed="64"/>
      </right>
      <top/>
      <bottom style="thin">
        <color indexed="64"/>
      </bottom>
      <diagonal/>
    </border>
    <border>
      <left style="thin">
        <color indexed="55"/>
      </left>
      <right style="thin">
        <color indexed="55"/>
      </right>
      <top/>
      <bottom/>
      <diagonal/>
    </border>
    <border>
      <left/>
      <right style="thin">
        <color indexed="55"/>
      </right>
      <top/>
      <bottom/>
      <diagonal/>
    </border>
    <border>
      <left style="thin">
        <color indexed="55"/>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55"/>
      </right>
      <top/>
      <bottom style="thin">
        <color indexed="64"/>
      </bottom>
      <diagonal/>
    </border>
    <border>
      <left style="thin">
        <color indexed="64"/>
      </left>
      <right style="thin">
        <color indexed="64"/>
      </right>
      <top/>
      <bottom style="thin">
        <color indexed="55"/>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55"/>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3">
    <xf numFmtId="0" fontId="0" fillId="0" borderId="0"/>
    <xf numFmtId="38" fontId="14" fillId="0" borderId="0" applyFont="0" applyFill="0" applyBorder="0" applyAlignment="0" applyProtection="0">
      <alignment vertical="center"/>
    </xf>
    <xf numFmtId="0" fontId="15" fillId="0" borderId="0">
      <alignment vertical="center"/>
    </xf>
  </cellStyleXfs>
  <cellXfs count="480">
    <xf numFmtId="0" fontId="0" fillId="0" borderId="0" xfId="0"/>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6"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2" xfId="0"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5" fillId="2" borderId="0" xfId="0" applyFont="1" applyFill="1" applyAlignment="1">
      <alignment horizontal="center" vertical="center"/>
    </xf>
    <xf numFmtId="0" fontId="8" fillId="0" borderId="0" xfId="0" applyFont="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13" xfId="0" applyFont="1" applyBorder="1" applyAlignment="1">
      <alignment vertical="center"/>
    </xf>
    <xf numFmtId="49" fontId="5" fillId="0" borderId="8" xfId="0" applyNumberFormat="1" applyFont="1" applyBorder="1" applyAlignment="1">
      <alignment horizontal="center" vertical="center" wrapText="1"/>
    </xf>
    <xf numFmtId="0" fontId="5" fillId="2" borderId="7" xfId="0" applyFont="1" applyFill="1" applyBorder="1" applyAlignment="1">
      <alignment horizontal="center" vertical="center" wrapText="1"/>
    </xf>
    <xf numFmtId="0" fontId="9" fillId="0" borderId="0" xfId="0" applyFont="1" applyAlignment="1">
      <alignment vertical="center"/>
    </xf>
    <xf numFmtId="38" fontId="0" fillId="0" borderId="7" xfId="0" applyNumberFormat="1" applyBorder="1" applyAlignment="1">
      <alignment vertical="center"/>
    </xf>
    <xf numFmtId="0" fontId="12" fillId="3" borderId="20" xfId="0" applyFont="1" applyFill="1" applyBorder="1" applyAlignment="1">
      <alignment horizontal="center" vertical="center" shrinkToFit="1"/>
    </xf>
    <xf numFmtId="178" fontId="12" fillId="3" borderId="20" xfId="0" applyNumberFormat="1" applyFont="1" applyFill="1" applyBorder="1" applyAlignment="1">
      <alignment horizontal="center" vertical="center"/>
    </xf>
    <xf numFmtId="178" fontId="13" fillId="3" borderId="20" xfId="0" applyNumberFormat="1" applyFont="1" applyFill="1" applyBorder="1" applyAlignment="1">
      <alignment horizontal="center" vertical="center"/>
    </xf>
    <xf numFmtId="178" fontId="13" fillId="3" borderId="3" xfId="0" applyNumberFormat="1" applyFont="1" applyFill="1" applyBorder="1" applyAlignment="1">
      <alignment horizontal="center" vertical="center"/>
    </xf>
    <xf numFmtId="0" fontId="12" fillId="3" borderId="13" xfId="0" applyFont="1" applyFill="1" applyBorder="1" applyAlignment="1">
      <alignment horizontal="center" vertical="center" shrinkToFit="1"/>
    </xf>
    <xf numFmtId="178" fontId="12" fillId="0" borderId="13" xfId="0" applyNumberFormat="1" applyFont="1" applyBorder="1" applyAlignment="1">
      <alignment vertical="center"/>
    </xf>
    <xf numFmtId="0" fontId="12" fillId="3" borderId="15" xfId="0" applyFont="1" applyFill="1" applyBorder="1" applyAlignment="1">
      <alignment horizontal="center" vertical="center" shrinkToFit="1"/>
    </xf>
    <xf numFmtId="178" fontId="12" fillId="3" borderId="13" xfId="0" applyNumberFormat="1" applyFont="1" applyFill="1" applyBorder="1" applyAlignment="1">
      <alignment horizontal="center" vertical="center"/>
    </xf>
    <xf numFmtId="178" fontId="13" fillId="3" borderId="13" xfId="0" applyNumberFormat="1" applyFont="1" applyFill="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vertical="center"/>
    </xf>
    <xf numFmtId="178" fontId="13" fillId="0" borderId="0" xfId="0" applyNumberFormat="1" applyFont="1" applyAlignment="1">
      <alignment vertical="center"/>
    </xf>
    <xf numFmtId="178" fontId="13" fillId="0" borderId="13" xfId="0" applyNumberFormat="1" applyFont="1" applyBorder="1" applyAlignment="1">
      <alignment vertical="center"/>
    </xf>
    <xf numFmtId="178" fontId="13" fillId="0" borderId="12" xfId="0" applyNumberFormat="1" applyFont="1" applyBorder="1" applyAlignment="1">
      <alignment vertical="center"/>
    </xf>
    <xf numFmtId="178" fontId="12" fillId="0" borderId="15" xfId="0" applyNumberFormat="1" applyFont="1" applyBorder="1" applyAlignment="1">
      <alignment vertical="center"/>
    </xf>
    <xf numFmtId="178" fontId="13" fillId="0" borderId="15" xfId="0" applyNumberFormat="1" applyFont="1" applyBorder="1" applyAlignment="1">
      <alignment vertical="center"/>
    </xf>
    <xf numFmtId="178" fontId="0" fillId="0" borderId="0" xfId="0" applyNumberFormat="1" applyAlignment="1">
      <alignment vertical="center"/>
    </xf>
    <xf numFmtId="178" fontId="0" fillId="0" borderId="5" xfId="0" applyNumberFormat="1" applyBorder="1" applyAlignment="1">
      <alignment vertical="center"/>
    </xf>
    <xf numFmtId="0" fontId="5" fillId="2" borderId="1" xfId="0" applyFont="1" applyFill="1" applyBorder="1" applyAlignment="1">
      <alignment horizontal="center" vertical="center" wrapText="1"/>
    </xf>
    <xf numFmtId="49" fontId="5" fillId="0" borderId="3"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49" fontId="5" fillId="0" borderId="4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2" xfId="0" applyFill="1" applyBorder="1" applyAlignment="1">
      <alignment vertical="center"/>
    </xf>
    <xf numFmtId="0" fontId="0" fillId="4" borderId="0" xfId="0" applyFill="1" applyAlignment="1">
      <alignment vertical="center"/>
    </xf>
    <xf numFmtId="0" fontId="0" fillId="4" borderId="5" xfId="0" applyFill="1" applyBorder="1" applyAlignment="1">
      <alignment vertical="center"/>
    </xf>
    <xf numFmtId="0" fontId="0" fillId="4" borderId="3" xfId="0" applyFill="1" applyBorder="1" applyAlignment="1">
      <alignment vertical="center"/>
    </xf>
    <xf numFmtId="0" fontId="0" fillId="4" borderId="8" xfId="0" applyFill="1" applyBorder="1" applyAlignment="1">
      <alignment vertical="center"/>
    </xf>
    <xf numFmtId="0" fontId="0" fillId="4" borderId="6" xfId="0" applyFill="1" applyBorder="1" applyAlignment="1">
      <alignment vertical="center"/>
    </xf>
    <xf numFmtId="0" fontId="5" fillId="2" borderId="5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3" xfId="0" applyFont="1" applyFill="1" applyBorder="1" applyAlignment="1">
      <alignment horizontal="center" vertical="center"/>
    </xf>
    <xf numFmtId="49" fontId="5" fillId="4" borderId="8"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0" borderId="57" xfId="0" applyBorder="1" applyAlignment="1">
      <alignment vertical="center"/>
    </xf>
    <xf numFmtId="0" fontId="0" fillId="0" borderId="56" xfId="0" applyBorder="1" applyAlignment="1">
      <alignment vertical="center"/>
    </xf>
    <xf numFmtId="0" fontId="0" fillId="5" borderId="0" xfId="0" applyFill="1" applyAlignment="1">
      <alignment vertical="center" wrapText="1"/>
    </xf>
    <xf numFmtId="0" fontId="0" fillId="5" borderId="0" xfId="0" applyFill="1" applyAlignment="1">
      <alignment horizontal="center" vertical="center" wrapText="1"/>
    </xf>
    <xf numFmtId="0" fontId="0" fillId="0" borderId="58" xfId="0" applyBorder="1" applyAlignment="1">
      <alignment vertical="center"/>
    </xf>
    <xf numFmtId="0" fontId="0" fillId="5" borderId="0" xfId="0" applyFill="1" applyAlignment="1">
      <alignment vertical="center"/>
    </xf>
    <xf numFmtId="0" fontId="6" fillId="8" borderId="0" xfId="0" applyFont="1" applyFill="1" applyAlignment="1" applyProtection="1">
      <alignment vertical="center"/>
      <protection locked="0"/>
    </xf>
    <xf numFmtId="0" fontId="6" fillId="9" borderId="0" xfId="0" applyFont="1" applyFill="1" applyAlignment="1" applyProtection="1">
      <alignment vertical="center" shrinkToFit="1"/>
      <protection locked="0"/>
    </xf>
    <xf numFmtId="0" fontId="16" fillId="8" borderId="11" xfId="0" applyFont="1" applyFill="1" applyBorder="1" applyAlignment="1" applyProtection="1">
      <alignment shrinkToFit="1"/>
      <protection locked="0"/>
    </xf>
    <xf numFmtId="0" fontId="6" fillId="8" borderId="5" xfId="0" applyFont="1" applyFill="1" applyBorder="1" applyAlignment="1" applyProtection="1">
      <alignment horizontal="center" vertical="center"/>
      <protection locked="0"/>
    </xf>
    <xf numFmtId="0" fontId="6" fillId="8" borderId="0" xfId="0" applyFont="1" applyFill="1" applyAlignment="1" applyProtection="1">
      <alignment vertical="center" shrinkToFit="1"/>
      <protection locked="0"/>
    </xf>
    <xf numFmtId="0" fontId="6" fillId="8" borderId="13" xfId="0" applyFont="1" applyFill="1" applyBorder="1" applyAlignment="1" applyProtection="1">
      <alignment horizontal="center" vertical="center" shrinkToFit="1"/>
      <protection locked="0"/>
    </xf>
    <xf numFmtId="182" fontId="6" fillId="8" borderId="11" xfId="0" applyNumberFormat="1" applyFont="1" applyFill="1" applyBorder="1" applyAlignment="1" applyProtection="1">
      <alignment horizontal="right" vertical="center" shrinkToFit="1"/>
      <protection locked="0"/>
    </xf>
    <xf numFmtId="180" fontId="6" fillId="8" borderId="13" xfId="0" applyNumberFormat="1" applyFont="1" applyFill="1" applyBorder="1" applyAlignment="1" applyProtection="1">
      <alignment horizontal="center" vertical="center" shrinkToFit="1"/>
      <protection locked="0"/>
    </xf>
    <xf numFmtId="0" fontId="6" fillId="9" borderId="0" xfId="0" applyFont="1" applyFill="1" applyAlignment="1">
      <alignment vertical="center"/>
    </xf>
    <xf numFmtId="0" fontId="6" fillId="9" borderId="0" xfId="0" applyFont="1" applyFill="1" applyAlignment="1">
      <alignment horizontal="center" vertical="center"/>
    </xf>
    <xf numFmtId="0" fontId="6" fillId="0" borderId="0" xfId="0" applyFont="1" applyAlignment="1">
      <alignment vertical="center"/>
    </xf>
    <xf numFmtId="0" fontId="6" fillId="9" borderId="1" xfId="0" applyFont="1" applyFill="1" applyBorder="1" applyAlignment="1">
      <alignment horizontal="left" vertical="center"/>
    </xf>
    <xf numFmtId="0" fontId="6" fillId="9" borderId="2" xfId="0" applyFont="1" applyFill="1" applyBorder="1" applyAlignment="1">
      <alignment horizontal="left" vertical="center"/>
    </xf>
    <xf numFmtId="0" fontId="6" fillId="9" borderId="2" xfId="0" applyFont="1" applyFill="1" applyBorder="1" applyAlignment="1">
      <alignment vertical="center"/>
    </xf>
    <xf numFmtId="49" fontId="5" fillId="9" borderId="3" xfId="0" applyNumberFormat="1" applyFont="1" applyFill="1" applyBorder="1" applyAlignment="1">
      <alignment vertical="center"/>
    </xf>
    <xf numFmtId="0" fontId="5" fillId="9" borderId="0" xfId="0" applyFont="1" applyFill="1" applyAlignment="1">
      <alignment horizontal="center" vertical="center"/>
    </xf>
    <xf numFmtId="0" fontId="6" fillId="9" borderId="8" xfId="0" applyFont="1" applyFill="1" applyBorder="1" applyAlignment="1">
      <alignment vertical="center"/>
    </xf>
    <xf numFmtId="0" fontId="19" fillId="9" borderId="0" xfId="0" applyFont="1" applyFill="1" applyAlignment="1">
      <alignment vertical="center"/>
    </xf>
    <xf numFmtId="0" fontId="19" fillId="0" borderId="0" xfId="0" applyFont="1" applyAlignment="1">
      <alignment vertical="center"/>
    </xf>
    <xf numFmtId="49" fontId="5" fillId="9" borderId="8" xfId="0" applyNumberFormat="1" applyFont="1" applyFill="1" applyBorder="1" applyAlignment="1">
      <alignment vertical="center"/>
    </xf>
    <xf numFmtId="0" fontId="5" fillId="9" borderId="7" xfId="0" applyFont="1" applyFill="1" applyBorder="1" applyAlignment="1">
      <alignment vertical="center"/>
    </xf>
    <xf numFmtId="49" fontId="5" fillId="9" borderId="0" xfId="0" applyNumberFormat="1" applyFont="1" applyFill="1" applyAlignment="1">
      <alignment vertical="center"/>
    </xf>
    <xf numFmtId="0" fontId="18" fillId="9" borderId="0" xfId="0" applyFont="1" applyFill="1" applyAlignment="1">
      <alignment vertical="center"/>
    </xf>
    <xf numFmtId="0" fontId="17" fillId="9" borderId="0" xfId="0" applyFont="1" applyFill="1" applyAlignment="1">
      <alignment vertical="center"/>
    </xf>
    <xf numFmtId="0" fontId="6" fillId="9" borderId="13" xfId="0" applyFont="1" applyFill="1" applyBorder="1" applyAlignment="1">
      <alignment horizontal="center" vertical="center" shrinkToFit="1"/>
    </xf>
    <xf numFmtId="0" fontId="6" fillId="9" borderId="5" xfId="0" applyFont="1" applyFill="1" applyBorder="1" applyAlignment="1">
      <alignment horizontal="center" vertical="center"/>
    </xf>
    <xf numFmtId="0" fontId="6" fillId="9" borderId="0" xfId="0" applyFont="1" applyFill="1" applyAlignment="1">
      <alignment horizontal="right" vertical="center"/>
    </xf>
    <xf numFmtId="0" fontId="20" fillId="9" borderId="0" xfId="0" applyFont="1" applyFill="1" applyAlignment="1">
      <alignment vertical="center"/>
    </xf>
    <xf numFmtId="0" fontId="6" fillId="9" borderId="0" xfId="0" applyFont="1" applyFill="1" applyAlignment="1">
      <alignment horizontal="left" vertical="center" wrapText="1"/>
    </xf>
    <xf numFmtId="49" fontId="20" fillId="9" borderId="0" xfId="0" applyNumberFormat="1" applyFont="1" applyFill="1" applyAlignment="1">
      <alignment vertical="center"/>
    </xf>
    <xf numFmtId="180" fontId="5" fillId="9" borderId="13" xfId="0" applyNumberFormat="1" applyFont="1" applyFill="1" applyBorder="1" applyAlignment="1">
      <alignment horizontal="center" vertical="center" shrinkToFit="1"/>
    </xf>
    <xf numFmtId="0" fontId="6" fillId="9" borderId="10" xfId="0" applyFont="1" applyFill="1" applyBorder="1" applyAlignment="1">
      <alignment horizontal="center" vertical="center"/>
    </xf>
    <xf numFmtId="0" fontId="6" fillId="9" borderId="64" xfId="0" applyFont="1" applyFill="1" applyBorder="1" applyAlignment="1">
      <alignment vertical="center"/>
    </xf>
    <xf numFmtId="0" fontId="6" fillId="9" borderId="2" xfId="0" applyFont="1" applyFill="1" applyBorder="1" applyAlignment="1">
      <alignment vertical="top"/>
    </xf>
    <xf numFmtId="0" fontId="6" fillId="9" borderId="3" xfId="0" applyFont="1" applyFill="1" applyBorder="1" applyAlignment="1">
      <alignment vertical="center"/>
    </xf>
    <xf numFmtId="0" fontId="6" fillId="9" borderId="24" xfId="0" applyFont="1" applyFill="1" applyBorder="1" applyAlignment="1">
      <alignment vertical="top"/>
    </xf>
    <xf numFmtId="0" fontId="6" fillId="9" borderId="0" xfId="0" applyFont="1" applyFill="1" applyAlignment="1">
      <alignment vertical="top"/>
    </xf>
    <xf numFmtId="0" fontId="6" fillId="9" borderId="83" xfId="0" applyFont="1" applyFill="1" applyBorder="1" applyAlignment="1">
      <alignment horizontal="center" vertical="center"/>
    </xf>
    <xf numFmtId="0" fontId="6" fillId="9" borderId="36" xfId="0" applyFont="1" applyFill="1" applyBorder="1" applyAlignment="1">
      <alignment vertical="center"/>
    </xf>
    <xf numFmtId="0" fontId="6" fillId="9" borderId="5" xfId="0" applyFont="1" applyFill="1" applyBorder="1" applyAlignment="1">
      <alignment vertical="center"/>
    </xf>
    <xf numFmtId="0" fontId="6" fillId="9" borderId="6" xfId="0" applyFont="1" applyFill="1" applyBorder="1" applyAlignment="1">
      <alignment vertical="center"/>
    </xf>
    <xf numFmtId="0" fontId="6" fillId="9" borderId="24" xfId="0" applyFont="1" applyFill="1" applyBorder="1" applyAlignment="1">
      <alignment horizontal="left" vertical="center"/>
    </xf>
    <xf numFmtId="0" fontId="6" fillId="9" borderId="0" xfId="0" applyFont="1" applyFill="1" applyAlignment="1">
      <alignment horizontal="left" vertical="center"/>
    </xf>
    <xf numFmtId="0" fontId="6" fillId="9" borderId="88" xfId="0" applyFont="1" applyFill="1" applyBorder="1" applyAlignment="1">
      <alignment vertical="center"/>
    </xf>
    <xf numFmtId="0" fontId="17" fillId="0" borderId="0" xfId="0" applyFont="1" applyAlignment="1">
      <alignment vertical="center"/>
    </xf>
    <xf numFmtId="0" fontId="6" fillId="9" borderId="25" xfId="0" applyFont="1" applyFill="1" applyBorder="1" applyAlignment="1">
      <alignment horizontal="left" vertical="center"/>
    </xf>
    <xf numFmtId="0" fontId="6" fillId="9" borderId="21" xfId="0" applyFont="1" applyFill="1" applyBorder="1" applyAlignment="1">
      <alignment horizontal="left" vertical="center"/>
    </xf>
    <xf numFmtId="0" fontId="6" fillId="9" borderId="21" xfId="0" applyFont="1" applyFill="1" applyBorder="1" applyAlignment="1">
      <alignment vertical="center"/>
    </xf>
    <xf numFmtId="0" fontId="6" fillId="9" borderId="26" xfId="0" applyFont="1" applyFill="1" applyBorder="1" applyAlignment="1">
      <alignment vertical="center"/>
    </xf>
    <xf numFmtId="0" fontId="6" fillId="9" borderId="24" xfId="0" applyFont="1" applyFill="1" applyBorder="1" applyAlignment="1">
      <alignment vertical="center"/>
    </xf>
    <xf numFmtId="0" fontId="6" fillId="9" borderId="9" xfId="0" applyFont="1" applyFill="1" applyBorder="1" applyAlignment="1">
      <alignment vertical="center"/>
    </xf>
    <xf numFmtId="0" fontId="6" fillId="9" borderId="24" xfId="0" applyFont="1" applyFill="1" applyBorder="1" applyAlignment="1">
      <alignment horizontal="center" vertical="center"/>
    </xf>
    <xf numFmtId="0" fontId="17" fillId="9" borderId="12" xfId="0" applyFont="1" applyFill="1" applyBorder="1" applyAlignment="1">
      <alignment vertical="center"/>
    </xf>
    <xf numFmtId="0" fontId="6" fillId="9" borderId="0" xfId="0" applyFont="1" applyFill="1" applyAlignment="1">
      <alignment vertical="center" shrinkToFit="1"/>
    </xf>
    <xf numFmtId="3" fontId="17" fillId="9" borderId="12" xfId="0" applyNumberFormat="1" applyFont="1" applyFill="1" applyBorder="1" applyAlignment="1">
      <alignment vertical="center"/>
    </xf>
    <xf numFmtId="3" fontId="6" fillId="9" borderId="0" xfId="0" applyNumberFormat="1" applyFont="1" applyFill="1" applyAlignment="1">
      <alignment vertical="center"/>
    </xf>
    <xf numFmtId="0" fontId="23" fillId="9" borderId="11" xfId="0" applyFont="1" applyFill="1" applyBorder="1"/>
    <xf numFmtId="0" fontId="23" fillId="9" borderId="12" xfId="0" applyFont="1" applyFill="1" applyBorder="1"/>
    <xf numFmtId="0" fontId="6" fillId="9" borderId="64" xfId="0" applyFont="1" applyFill="1" applyBorder="1" applyAlignment="1">
      <alignment horizontal="left" vertical="center"/>
    </xf>
    <xf numFmtId="0" fontId="6" fillId="9" borderId="46" xfId="0" applyFont="1" applyFill="1" applyBorder="1" applyAlignment="1">
      <alignment vertical="center"/>
    </xf>
    <xf numFmtId="0" fontId="6" fillId="9" borderId="65" xfId="0" applyFont="1" applyFill="1" applyBorder="1" applyAlignment="1">
      <alignment vertical="center"/>
    </xf>
    <xf numFmtId="0" fontId="6" fillId="9" borderId="66" xfId="0" applyFont="1" applyFill="1" applyBorder="1" applyAlignment="1">
      <alignment vertical="center"/>
    </xf>
    <xf numFmtId="0" fontId="6" fillId="9" borderId="67" xfId="0" applyFont="1" applyFill="1" applyBorder="1" applyAlignment="1">
      <alignment vertical="center"/>
    </xf>
    <xf numFmtId="0" fontId="6" fillId="0" borderId="0" xfId="0" applyFont="1" applyAlignment="1">
      <alignment horizontal="left" vertical="center" wrapText="1"/>
    </xf>
    <xf numFmtId="0" fontId="5" fillId="9" borderId="68" xfId="0" applyFont="1" applyFill="1" applyBorder="1" applyAlignment="1">
      <alignment horizontal="center" vertical="center"/>
    </xf>
    <xf numFmtId="0" fontId="17" fillId="9" borderId="12" xfId="0" applyFont="1" applyFill="1" applyBorder="1" applyAlignment="1">
      <alignment vertical="top" shrinkToFit="1"/>
    </xf>
    <xf numFmtId="0" fontId="17" fillId="9" borderId="12" xfId="0" applyFont="1" applyFill="1" applyBorder="1" applyAlignment="1">
      <alignment horizontal="left" vertical="top" wrapText="1"/>
    </xf>
    <xf numFmtId="0" fontId="6" fillId="9" borderId="10" xfId="0" applyFont="1" applyFill="1" applyBorder="1" applyAlignment="1">
      <alignment vertical="center"/>
    </xf>
    <xf numFmtId="0" fontId="17" fillId="9" borderId="11" xfId="0" applyFont="1" applyFill="1" applyBorder="1" applyAlignment="1">
      <alignment vertical="top"/>
    </xf>
    <xf numFmtId="0" fontId="17" fillId="9" borderId="12" xfId="0" applyFont="1" applyFill="1" applyBorder="1" applyAlignment="1">
      <alignment vertical="top"/>
    </xf>
    <xf numFmtId="0" fontId="5" fillId="9" borderId="59" xfId="0" applyFont="1" applyFill="1" applyBorder="1" applyAlignment="1">
      <alignment horizontal="center" vertical="center"/>
    </xf>
    <xf numFmtId="3" fontId="6" fillId="8" borderId="0" xfId="0" applyNumberFormat="1" applyFont="1" applyFill="1" applyAlignment="1">
      <alignment vertical="center"/>
    </xf>
    <xf numFmtId="0" fontId="16" fillId="9" borderId="11" xfId="0" applyFont="1" applyFill="1" applyBorder="1" applyAlignment="1">
      <alignment shrinkToFit="1"/>
    </xf>
    <xf numFmtId="180" fontId="6" fillId="9" borderId="13" xfId="0" applyNumberFormat="1" applyFont="1" applyFill="1" applyBorder="1" applyAlignment="1">
      <alignment horizontal="center" vertical="center" shrinkToFit="1"/>
    </xf>
    <xf numFmtId="178" fontId="6" fillId="8" borderId="10" xfId="0" applyNumberFormat="1" applyFont="1" applyFill="1" applyBorder="1" applyAlignment="1" applyProtection="1">
      <alignment vertical="center"/>
      <protection locked="0"/>
    </xf>
    <xf numFmtId="178" fontId="6" fillId="8" borderId="11" xfId="0" applyNumberFormat="1" applyFont="1" applyFill="1" applyBorder="1" applyAlignment="1" applyProtection="1">
      <alignment vertical="center"/>
      <protection locked="0"/>
    </xf>
    <xf numFmtId="0" fontId="6" fillId="9" borderId="5" xfId="0" applyFont="1" applyFill="1" applyBorder="1" applyAlignment="1">
      <alignment horizontal="center" vertical="center" shrinkToFit="1"/>
    </xf>
    <xf numFmtId="0" fontId="5" fillId="8" borderId="5" xfId="0" applyFont="1" applyFill="1" applyBorder="1" applyAlignment="1" applyProtection="1">
      <alignment horizontal="center" vertical="center"/>
      <protection locked="0"/>
    </xf>
    <xf numFmtId="0" fontId="6" fillId="9" borderId="0" xfId="0" applyFont="1" applyFill="1" applyAlignment="1">
      <alignment horizontal="left"/>
    </xf>
    <xf numFmtId="0" fontId="6" fillId="9" borderId="5" xfId="0" applyFont="1" applyFill="1" applyBorder="1" applyAlignment="1">
      <alignment horizontal="left"/>
    </xf>
    <xf numFmtId="0" fontId="6" fillId="9" borderId="13" xfId="0" applyFont="1" applyFill="1" applyBorder="1" applyAlignment="1">
      <alignment horizontal="center" vertical="center" shrinkToFit="1"/>
    </xf>
    <xf numFmtId="0" fontId="17" fillId="9" borderId="13" xfId="0" applyFont="1" applyFill="1" applyBorder="1" applyAlignment="1">
      <alignment horizontal="center" vertical="center" shrinkToFit="1"/>
    </xf>
    <xf numFmtId="0" fontId="6" fillId="9" borderId="10" xfId="0" applyFont="1" applyFill="1" applyBorder="1" applyAlignment="1">
      <alignment horizontal="center" vertical="center" shrinkToFit="1"/>
    </xf>
    <xf numFmtId="0" fontId="5" fillId="9" borderId="7" xfId="0" applyFont="1" applyFill="1" applyBorder="1" applyAlignment="1">
      <alignment horizontal="center" vertical="center"/>
    </xf>
    <xf numFmtId="0" fontId="5" fillId="9" borderId="0" xfId="0" applyFont="1" applyFill="1" applyAlignment="1">
      <alignment horizontal="center" vertical="center"/>
    </xf>
    <xf numFmtId="0" fontId="6" fillId="9" borderId="0" xfId="0" applyFont="1" applyFill="1" applyAlignment="1">
      <alignment vertical="center"/>
    </xf>
    <xf numFmtId="0" fontId="6" fillId="9" borderId="2" xfId="0" applyFont="1" applyFill="1" applyBorder="1" applyAlignment="1">
      <alignment horizontal="left" vertical="center" shrinkToFit="1"/>
    </xf>
    <xf numFmtId="0" fontId="6" fillId="9" borderId="3" xfId="0" applyFont="1" applyFill="1" applyBorder="1" applyAlignment="1">
      <alignment horizontal="left" vertical="center" shrinkToFit="1"/>
    </xf>
    <xf numFmtId="0" fontId="6" fillId="9" borderId="0" xfId="0" applyFont="1" applyFill="1" applyAlignment="1">
      <alignment horizontal="left" vertical="center" shrinkToFit="1"/>
    </xf>
    <xf numFmtId="0" fontId="6" fillId="9" borderId="8" xfId="0" applyFont="1" applyFill="1" applyBorder="1" applyAlignment="1">
      <alignment horizontal="left" vertical="center" shrinkToFit="1"/>
    </xf>
    <xf numFmtId="0" fontId="6" fillId="9" borderId="5" xfId="0" applyFont="1" applyFill="1" applyBorder="1" applyAlignment="1">
      <alignment horizontal="left" vertical="center" shrinkToFit="1"/>
    </xf>
    <xf numFmtId="0" fontId="6" fillId="9" borderId="6" xfId="0" applyFont="1" applyFill="1" applyBorder="1" applyAlignment="1">
      <alignment horizontal="left" vertical="center" shrinkToFit="1"/>
    </xf>
    <xf numFmtId="0" fontId="17" fillId="9" borderId="29" xfId="0" applyFont="1" applyFill="1" applyBorder="1" applyAlignment="1">
      <alignment horizontal="right" vertical="center" shrinkToFit="1"/>
    </xf>
    <xf numFmtId="0" fontId="17" fillId="9" borderId="15" xfId="0" applyFont="1" applyFill="1" applyBorder="1" applyAlignment="1">
      <alignment horizontal="right" vertical="center" shrinkToFit="1"/>
    </xf>
    <xf numFmtId="49" fontId="4" fillId="8" borderId="60" xfId="0" applyNumberFormat="1" applyFont="1" applyFill="1" applyBorder="1" applyAlignment="1" applyProtection="1">
      <alignment horizontal="center" vertical="center" shrinkToFit="1"/>
      <protection locked="0"/>
    </xf>
    <xf numFmtId="49" fontId="4" fillId="8" borderId="62" xfId="0" applyNumberFormat="1" applyFont="1" applyFill="1" applyBorder="1" applyAlignment="1" applyProtection="1">
      <alignment horizontal="center" vertical="center" shrinkToFit="1"/>
      <protection locked="0"/>
    </xf>
    <xf numFmtId="0" fontId="5" fillId="8" borderId="0" xfId="0" applyFont="1" applyFill="1" applyAlignment="1" applyProtection="1">
      <alignment horizontal="left" vertical="center"/>
      <protection locked="0"/>
    </xf>
    <xf numFmtId="0" fontId="5" fillId="9" borderId="0" xfId="0" applyFont="1" applyFill="1" applyAlignment="1">
      <alignment horizontal="left" vertical="center"/>
    </xf>
    <xf numFmtId="0" fontId="5" fillId="9" borderId="8" xfId="0" applyFont="1" applyFill="1" applyBorder="1" applyAlignment="1">
      <alignment horizontal="left"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49" fontId="4" fillId="8" borderId="75" xfId="0" applyNumberFormat="1" applyFont="1" applyFill="1" applyBorder="1" applyAlignment="1" applyProtection="1">
      <alignment horizontal="center" vertical="center" shrinkToFit="1"/>
      <protection locked="0"/>
    </xf>
    <xf numFmtId="49" fontId="4" fillId="8" borderId="77" xfId="0" applyNumberFormat="1" applyFont="1" applyFill="1" applyBorder="1" applyAlignment="1" applyProtection="1">
      <alignment horizontal="center" vertical="center" shrinkToFit="1"/>
      <protection locked="0"/>
    </xf>
    <xf numFmtId="49" fontId="4" fillId="8" borderId="76" xfId="0" applyNumberFormat="1" applyFont="1" applyFill="1" applyBorder="1" applyAlignment="1" applyProtection="1">
      <alignment horizontal="center" vertical="center" shrinkToFit="1"/>
      <protection locked="0"/>
    </xf>
    <xf numFmtId="49" fontId="4" fillId="8" borderId="78" xfId="0" applyNumberFormat="1" applyFont="1" applyFill="1" applyBorder="1" applyAlignment="1" applyProtection="1">
      <alignment horizontal="center" vertical="center" shrinkToFit="1"/>
      <protection locked="0"/>
    </xf>
    <xf numFmtId="49" fontId="4" fillId="9" borderId="75" xfId="0" applyNumberFormat="1" applyFont="1" applyFill="1" applyBorder="1" applyAlignment="1">
      <alignment horizontal="center" vertical="center" shrinkToFit="1"/>
    </xf>
    <xf numFmtId="0" fontId="4" fillId="8" borderId="0" xfId="0" applyFont="1" applyFill="1" applyAlignment="1" applyProtection="1">
      <alignment horizontal="left" vertical="center"/>
      <protection locked="0"/>
    </xf>
    <xf numFmtId="0" fontId="4" fillId="8" borderId="8" xfId="0" applyFont="1" applyFill="1" applyBorder="1" applyAlignment="1" applyProtection="1">
      <alignment horizontal="left" vertical="center"/>
      <protection locked="0"/>
    </xf>
    <xf numFmtId="179" fontId="4" fillId="9" borderId="13" xfId="0" applyNumberFormat="1" applyFont="1" applyFill="1" applyBorder="1" applyAlignment="1">
      <alignment horizontal="right" vertical="center"/>
    </xf>
    <xf numFmtId="179" fontId="4" fillId="9" borderId="14" xfId="0" applyNumberFormat="1" applyFont="1" applyFill="1" applyBorder="1" applyAlignment="1">
      <alignment horizontal="right" vertical="center"/>
    </xf>
    <xf numFmtId="0" fontId="17" fillId="9" borderId="16" xfId="0" applyFont="1" applyFill="1" applyBorder="1" applyAlignment="1">
      <alignment horizontal="right" vertical="center" shrinkToFit="1"/>
    </xf>
    <xf numFmtId="178" fontId="4" fillId="6" borderId="35" xfId="0" applyNumberFormat="1" applyFont="1" applyFill="1" applyBorder="1" applyAlignment="1" applyProtection="1">
      <alignment horizontal="right" vertical="center"/>
      <protection locked="0"/>
    </xf>
    <xf numFmtId="178" fontId="4" fillId="6" borderId="11" xfId="0" applyNumberFormat="1" applyFont="1" applyFill="1" applyBorder="1" applyAlignment="1" applyProtection="1">
      <alignment horizontal="right" vertical="center"/>
      <protection locked="0"/>
    </xf>
    <xf numFmtId="178" fontId="4" fillId="6" borderId="12" xfId="0" applyNumberFormat="1" applyFont="1" applyFill="1" applyBorder="1" applyAlignment="1" applyProtection="1">
      <alignment horizontal="right" vertical="center"/>
      <protection locked="0"/>
    </xf>
    <xf numFmtId="178" fontId="4" fillId="7" borderId="52" xfId="0" applyNumberFormat="1" applyFont="1" applyFill="1" applyBorder="1" applyAlignment="1" applyProtection="1">
      <alignment horizontal="right" vertical="center"/>
      <protection locked="0"/>
    </xf>
    <xf numFmtId="0" fontId="4" fillId="7" borderId="13" xfId="0" applyFont="1" applyFill="1" applyBorder="1" applyAlignment="1" applyProtection="1">
      <alignment horizontal="right" vertical="center"/>
      <protection locked="0"/>
    </xf>
    <xf numFmtId="0" fontId="6" fillId="9" borderId="13" xfId="0" applyFont="1" applyFill="1" applyBorder="1" applyAlignment="1">
      <alignment horizontal="center" vertical="center"/>
    </xf>
    <xf numFmtId="179" fontId="4" fillId="9" borderId="13" xfId="0" applyNumberFormat="1" applyFont="1" applyFill="1" applyBorder="1" applyAlignment="1">
      <alignment vertical="center"/>
    </xf>
    <xf numFmtId="181" fontId="6" fillId="9" borderId="13" xfId="0" applyNumberFormat="1" applyFont="1" applyFill="1" applyBorder="1" applyAlignment="1">
      <alignment horizontal="center" vertical="center"/>
    </xf>
    <xf numFmtId="49" fontId="6" fillId="9" borderId="13" xfId="0" applyNumberFormat="1" applyFont="1" applyFill="1" applyBorder="1" applyAlignment="1">
      <alignment horizontal="center" vertical="center" shrinkToFit="1"/>
    </xf>
    <xf numFmtId="0" fontId="6" fillId="9" borderId="15" xfId="0" applyFont="1" applyFill="1" applyBorder="1" applyAlignment="1">
      <alignment horizontal="center" vertical="center"/>
    </xf>
    <xf numFmtId="181" fontId="6" fillId="9" borderId="80" xfId="0" applyNumberFormat="1" applyFont="1" applyFill="1" applyBorder="1" applyAlignment="1">
      <alignment horizontal="center" vertical="center"/>
    </xf>
    <xf numFmtId="49" fontId="6" fillId="9" borderId="15" xfId="0" applyNumberFormat="1" applyFont="1" applyFill="1" applyBorder="1" applyAlignment="1">
      <alignment horizontal="center" vertical="center" shrinkToFit="1"/>
    </xf>
    <xf numFmtId="178" fontId="4" fillId="8" borderId="52" xfId="0" applyNumberFormat="1" applyFont="1" applyFill="1" applyBorder="1" applyAlignment="1" applyProtection="1">
      <alignment horizontal="right" vertical="center"/>
      <protection locked="0"/>
    </xf>
    <xf numFmtId="0" fontId="4" fillId="8" borderId="13" xfId="0" applyFont="1" applyFill="1" applyBorder="1" applyAlignment="1" applyProtection="1">
      <alignment horizontal="right" vertical="center"/>
      <protection locked="0"/>
    </xf>
    <xf numFmtId="0" fontId="17" fillId="9" borderId="0" xfId="0" applyFont="1" applyFill="1" applyAlignment="1">
      <alignment vertical="center" wrapText="1"/>
    </xf>
    <xf numFmtId="0" fontId="6" fillId="8" borderId="0" xfId="0" applyFont="1" applyFill="1" applyAlignment="1">
      <alignment vertical="center" wrapText="1"/>
    </xf>
    <xf numFmtId="181" fontId="6" fillId="9" borderId="20" xfId="0" applyNumberFormat="1" applyFont="1" applyFill="1" applyBorder="1" applyAlignment="1">
      <alignment horizontal="center" vertical="center"/>
    </xf>
    <xf numFmtId="179" fontId="4" fillId="9" borderId="17" xfId="0" applyNumberFormat="1" applyFont="1" applyFill="1" applyBorder="1" applyAlignment="1">
      <alignment horizontal="right" vertical="center"/>
    </xf>
    <xf numFmtId="179" fontId="4" fillId="9" borderId="19" xfId="0" applyNumberFormat="1" applyFont="1" applyFill="1" applyBorder="1" applyAlignment="1">
      <alignment horizontal="right" vertical="center"/>
    </xf>
    <xf numFmtId="178" fontId="4" fillId="8" borderId="90" xfId="0" applyNumberFormat="1" applyFont="1" applyFill="1" applyBorder="1" applyAlignment="1" applyProtection="1">
      <alignment horizontal="right" vertical="center"/>
      <protection locked="0"/>
    </xf>
    <xf numFmtId="0" fontId="4" fillId="8" borderId="17" xfId="0" applyFont="1" applyFill="1" applyBorder="1" applyAlignment="1" applyProtection="1">
      <alignment horizontal="right" vertical="center"/>
      <protection locked="0"/>
    </xf>
    <xf numFmtId="0" fontId="6" fillId="9" borderId="17" xfId="0" applyFont="1" applyFill="1" applyBorder="1" applyAlignment="1">
      <alignment horizontal="center" vertical="center"/>
    </xf>
    <xf numFmtId="179" fontId="4" fillId="9" borderId="17" xfId="0" applyNumberFormat="1" applyFont="1" applyFill="1" applyBorder="1" applyAlignment="1">
      <alignment vertical="center"/>
    </xf>
    <xf numFmtId="181" fontId="6" fillId="9" borderId="17" xfId="0" applyNumberFormat="1" applyFont="1" applyFill="1" applyBorder="1" applyAlignment="1">
      <alignment horizontal="center" vertical="center"/>
    </xf>
    <xf numFmtId="49" fontId="6" fillId="9" borderId="17" xfId="0" applyNumberFormat="1" applyFont="1" applyFill="1" applyBorder="1" applyAlignment="1">
      <alignment horizontal="center" vertical="center" shrinkToFit="1"/>
    </xf>
    <xf numFmtId="178" fontId="5" fillId="8" borderId="0" xfId="0" applyNumberFormat="1" applyFont="1" applyFill="1" applyAlignment="1" applyProtection="1">
      <alignment vertical="center"/>
      <protection locked="0"/>
    </xf>
    <xf numFmtId="0" fontId="17" fillId="9" borderId="11" xfId="0" applyFont="1" applyFill="1" applyBorder="1" applyAlignment="1">
      <alignment horizontal="center" vertical="center" wrapText="1"/>
    </xf>
    <xf numFmtId="0" fontId="17" fillId="9" borderId="11" xfId="0" applyFont="1" applyFill="1" applyBorder="1" applyAlignment="1">
      <alignment horizontal="center" vertical="center"/>
    </xf>
    <xf numFmtId="0" fontId="17" fillId="9" borderId="12" xfId="0" applyFont="1" applyFill="1" applyBorder="1" applyAlignment="1">
      <alignment horizontal="center" vertical="center"/>
    </xf>
    <xf numFmtId="182" fontId="6" fillId="8" borderId="11" xfId="0" applyNumberFormat="1" applyFont="1" applyFill="1" applyBorder="1" applyAlignment="1" applyProtection="1">
      <alignment horizontal="right" vertical="center" shrinkToFit="1"/>
      <protection locked="0"/>
    </xf>
    <xf numFmtId="0" fontId="6" fillId="9" borderId="10" xfId="0" applyFont="1" applyFill="1" applyBorder="1" applyAlignment="1">
      <alignment horizontal="left" vertical="center" indent="1"/>
    </xf>
    <xf numFmtId="0" fontId="6" fillId="9" borderId="11" xfId="0" applyFont="1" applyFill="1" applyBorder="1" applyAlignment="1">
      <alignment horizontal="left" vertical="center" indent="1"/>
    </xf>
    <xf numFmtId="0" fontId="17" fillId="9" borderId="10"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6" fillId="8" borderId="10" xfId="0" applyFont="1" applyFill="1" applyBorder="1" applyAlignment="1" applyProtection="1">
      <alignment vertical="center" shrinkToFit="1"/>
      <protection locked="0"/>
    </xf>
    <xf numFmtId="0" fontId="6" fillId="8" borderId="11" xfId="0" applyFont="1" applyFill="1" applyBorder="1" applyAlignment="1" applyProtection="1">
      <alignment vertical="center" shrinkToFit="1"/>
      <protection locked="0"/>
    </xf>
    <xf numFmtId="178" fontId="6" fillId="8" borderId="10" xfId="0" applyNumberFormat="1" applyFont="1" applyFill="1" applyBorder="1" applyAlignment="1" applyProtection="1">
      <alignment vertical="center" shrinkToFit="1"/>
      <protection locked="0"/>
    </xf>
    <xf numFmtId="178" fontId="6" fillId="8" borderId="11" xfId="0" applyNumberFormat="1" applyFont="1" applyFill="1" applyBorder="1" applyAlignment="1" applyProtection="1">
      <alignment vertical="center" shrinkToFit="1"/>
      <protection locked="0"/>
    </xf>
    <xf numFmtId="0" fontId="6" fillId="9" borderId="84" xfId="0" applyFont="1" applyFill="1" applyBorder="1" applyAlignment="1">
      <alignment horizontal="center" vertical="center"/>
    </xf>
    <xf numFmtId="0" fontId="6" fillId="9" borderId="68" xfId="0" applyFont="1" applyFill="1" applyBorder="1" applyAlignment="1">
      <alignment horizontal="center" vertical="center"/>
    </xf>
    <xf numFmtId="0" fontId="6" fillId="9" borderId="89" xfId="0" applyFont="1" applyFill="1" applyBorder="1" applyAlignment="1">
      <alignment horizontal="center" vertical="center"/>
    </xf>
    <xf numFmtId="179" fontId="5" fillId="9" borderId="72" xfId="0" applyNumberFormat="1" applyFont="1" applyFill="1" applyBorder="1" applyAlignment="1">
      <alignment horizontal="right" vertical="center"/>
    </xf>
    <xf numFmtId="179" fontId="5" fillId="9" borderId="71" xfId="0" applyNumberFormat="1" applyFont="1" applyFill="1" applyBorder="1" applyAlignment="1">
      <alignment horizontal="right" vertical="center"/>
    </xf>
    <xf numFmtId="179" fontId="5" fillId="9" borderId="73" xfId="0" applyNumberFormat="1" applyFont="1" applyFill="1" applyBorder="1" applyAlignment="1">
      <alignment horizontal="right" vertical="center"/>
    </xf>
    <xf numFmtId="179" fontId="5" fillId="9" borderId="79" xfId="0" applyNumberFormat="1" applyFont="1" applyFill="1" applyBorder="1" applyAlignment="1">
      <alignment horizontal="right" vertical="center"/>
    </xf>
    <xf numFmtId="179" fontId="5" fillId="9" borderId="63" xfId="0" applyNumberFormat="1" applyFont="1" applyFill="1" applyBorder="1" applyAlignment="1">
      <alignment horizontal="right" vertical="center"/>
    </xf>
    <xf numFmtId="179" fontId="5" fillId="9" borderId="70" xfId="0" applyNumberFormat="1" applyFont="1" applyFill="1" applyBorder="1" applyAlignment="1">
      <alignment horizontal="right" vertical="center"/>
    </xf>
    <xf numFmtId="0" fontId="6" fillId="8" borderId="13" xfId="0" applyFont="1" applyFill="1" applyBorder="1" applyAlignment="1" applyProtection="1">
      <alignment horizontal="center" vertical="center"/>
      <protection locked="0"/>
    </xf>
    <xf numFmtId="179" fontId="5" fillId="9" borderId="11" xfId="0" applyNumberFormat="1" applyFont="1" applyFill="1" applyBorder="1" applyAlignment="1">
      <alignment horizontal="right" vertical="center"/>
    </xf>
    <xf numFmtId="179" fontId="5" fillId="9" borderId="12" xfId="0" applyNumberFormat="1" applyFont="1" applyFill="1" applyBorder="1" applyAlignment="1">
      <alignment horizontal="right" vertical="center"/>
    </xf>
    <xf numFmtId="178" fontId="6" fillId="9" borderId="13" xfId="0" applyNumberFormat="1"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wrapText="1"/>
      <protection locked="0"/>
    </xf>
    <xf numFmtId="0" fontId="5" fillId="8" borderId="0" xfId="0" applyFont="1" applyFill="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6" fillId="9" borderId="20"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17" fillId="9" borderId="86" xfId="0" applyFont="1" applyFill="1" applyBorder="1" applyAlignment="1">
      <alignment horizontal="center" vertical="center" wrapText="1"/>
    </xf>
    <xf numFmtId="0" fontId="17" fillId="9" borderId="2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5" fillId="9" borderId="13" xfId="0" applyFont="1" applyFill="1" applyBorder="1" applyAlignment="1">
      <alignment horizontal="center" vertical="center" textRotation="255" shrinkToFit="1"/>
    </xf>
    <xf numFmtId="0" fontId="6" fillId="9" borderId="13" xfId="0" applyFont="1" applyFill="1" applyBorder="1" applyAlignment="1">
      <alignment vertical="center" shrinkToFit="1"/>
    </xf>
    <xf numFmtId="0" fontId="6" fillId="9" borderId="64" xfId="0" applyFont="1" applyFill="1" applyBorder="1" applyAlignment="1">
      <alignment horizontal="left" vertical="center" wrapText="1"/>
    </xf>
    <xf numFmtId="0" fontId="6" fillId="9" borderId="2" xfId="0" applyFont="1" applyFill="1" applyBorder="1" applyAlignment="1">
      <alignment horizontal="left" vertical="center" wrapText="1"/>
    </xf>
    <xf numFmtId="0" fontId="6" fillId="9" borderId="24"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36" xfId="0" applyFont="1" applyFill="1" applyBorder="1" applyAlignment="1">
      <alignment horizontal="left" vertical="center" wrapText="1"/>
    </xf>
    <xf numFmtId="0" fontId="6" fillId="9" borderId="5" xfId="0" applyFont="1" applyFill="1" applyBorder="1" applyAlignment="1">
      <alignment horizontal="left" vertical="center" wrapText="1"/>
    </xf>
    <xf numFmtId="0" fontId="5" fillId="9" borderId="20" xfId="0" applyFont="1" applyFill="1" applyBorder="1" applyAlignment="1">
      <alignment horizontal="distributed" vertical="center" indent="2"/>
    </xf>
    <xf numFmtId="0" fontId="5" fillId="9" borderId="15" xfId="0" applyFont="1" applyFill="1" applyBorder="1" applyAlignment="1">
      <alignment horizontal="distributed" vertical="center" indent="2"/>
    </xf>
    <xf numFmtId="0" fontId="5" fillId="9" borderId="74" xfId="0" applyFont="1" applyFill="1" applyBorder="1" applyAlignment="1">
      <alignment horizontal="center" vertical="center"/>
    </xf>
    <xf numFmtId="0" fontId="5" fillId="9" borderId="84" xfId="0" applyFont="1" applyFill="1" applyBorder="1" applyAlignment="1">
      <alignment horizontal="center" vertical="center"/>
    </xf>
    <xf numFmtId="0" fontId="5" fillId="9" borderId="13" xfId="0" applyFont="1" applyFill="1" applyBorder="1" applyAlignment="1">
      <alignment horizontal="distributed" vertical="center" indent="2"/>
    </xf>
    <xf numFmtId="0" fontId="6" fillId="9" borderId="81" xfId="0" applyFont="1" applyFill="1" applyBorder="1" applyAlignment="1">
      <alignment horizontal="center" vertical="center"/>
    </xf>
    <xf numFmtId="0" fontId="3" fillId="9" borderId="81" xfId="0" applyFont="1" applyFill="1" applyBorder="1" applyAlignment="1">
      <alignment vertical="center"/>
    </xf>
    <xf numFmtId="0" fontId="3" fillId="9" borderId="82" xfId="0" applyFont="1" applyFill="1" applyBorder="1" applyAlignment="1">
      <alignment vertical="center"/>
    </xf>
    <xf numFmtId="0" fontId="4" fillId="9" borderId="23" xfId="0" applyFont="1" applyFill="1" applyBorder="1" applyAlignment="1">
      <alignment horizontal="center" vertical="center" textRotation="255"/>
    </xf>
    <xf numFmtId="0" fontId="5" fillId="9" borderId="23" xfId="0" applyFont="1" applyFill="1" applyBorder="1" applyAlignment="1">
      <alignment horizontal="center" vertical="center"/>
    </xf>
    <xf numFmtId="49" fontId="5" fillId="9" borderId="23" xfId="0" applyNumberFormat="1" applyFont="1" applyFill="1" applyBorder="1" applyAlignment="1">
      <alignment horizontal="center" vertical="center"/>
    </xf>
    <xf numFmtId="49" fontId="5" fillId="9" borderId="15" xfId="0" applyNumberFormat="1" applyFont="1" applyFill="1" applyBorder="1" applyAlignment="1">
      <alignment horizontal="center" vertical="center"/>
    </xf>
    <xf numFmtId="49" fontId="5" fillId="9" borderId="20" xfId="0" applyNumberFormat="1" applyFont="1" applyFill="1" applyBorder="1" applyAlignment="1">
      <alignment horizontal="center" vertical="center"/>
    </xf>
    <xf numFmtId="0" fontId="6" fillId="9" borderId="20" xfId="0" applyFont="1" applyFill="1" applyBorder="1" applyAlignment="1">
      <alignment vertical="center" wrapText="1"/>
    </xf>
    <xf numFmtId="0" fontId="6" fillId="9" borderId="23" xfId="0" applyFont="1" applyFill="1" applyBorder="1" applyAlignment="1">
      <alignment vertical="center" wrapText="1"/>
    </xf>
    <xf numFmtId="0" fontId="6" fillId="9" borderId="15" xfId="0" applyFont="1" applyFill="1" applyBorder="1" applyAlignment="1">
      <alignment vertical="center" wrapText="1"/>
    </xf>
    <xf numFmtId="0" fontId="6" fillId="8" borderId="2" xfId="0" applyFont="1" applyFill="1" applyBorder="1" applyAlignment="1" applyProtection="1">
      <alignment horizontal="left"/>
      <protection locked="0"/>
    </xf>
    <xf numFmtId="0" fontId="6" fillId="8" borderId="0" xfId="0" applyFont="1" applyFill="1" applyAlignment="1" applyProtection="1">
      <alignment horizontal="left"/>
      <protection locked="0"/>
    </xf>
    <xf numFmtId="0" fontId="6" fillId="8" borderId="13" xfId="0" applyFont="1" applyFill="1" applyBorder="1" applyAlignment="1" applyProtection="1">
      <alignment horizontal="right" shrinkToFit="1"/>
      <protection locked="0"/>
    </xf>
    <xf numFmtId="0" fontId="6" fillId="8" borderId="10" xfId="0" applyFont="1" applyFill="1" applyBorder="1" applyAlignment="1" applyProtection="1">
      <alignment horizontal="right" shrinkToFit="1"/>
      <protection locked="0"/>
    </xf>
    <xf numFmtId="0" fontId="5" fillId="8" borderId="0" xfId="0" applyFont="1" applyFill="1" applyAlignment="1" applyProtection="1">
      <alignment horizontal="center" vertical="center" shrinkToFit="1"/>
      <protection locked="0"/>
    </xf>
    <xf numFmtId="49" fontId="5" fillId="8" borderId="0" xfId="0" applyNumberFormat="1" applyFont="1" applyFill="1" applyAlignment="1" applyProtection="1">
      <alignment horizontal="left" vertical="center"/>
      <protection locked="0"/>
    </xf>
    <xf numFmtId="49" fontId="5" fillId="8" borderId="8" xfId="0" applyNumberFormat="1" applyFont="1" applyFill="1" applyBorder="1" applyAlignment="1" applyProtection="1">
      <alignment horizontal="left" vertical="center"/>
      <protection locked="0"/>
    </xf>
    <xf numFmtId="0" fontId="17" fillId="9" borderId="2" xfId="0" applyFont="1" applyFill="1" applyBorder="1" applyAlignment="1">
      <alignment horizontal="center" vertical="center"/>
    </xf>
    <xf numFmtId="0" fontId="17" fillId="9" borderId="0" xfId="0" applyFont="1" applyFill="1" applyAlignment="1">
      <alignment horizontal="center" vertical="center"/>
    </xf>
    <xf numFmtId="0" fontId="5" fillId="9" borderId="2" xfId="0" applyFont="1" applyFill="1" applyBorder="1" applyAlignment="1">
      <alignment horizontal="center" vertical="center"/>
    </xf>
    <xf numFmtId="0" fontId="22" fillId="9" borderId="0" xfId="0" applyFont="1" applyFill="1" applyAlignment="1">
      <alignment vertical="center" wrapText="1"/>
    </xf>
    <xf numFmtId="0" fontId="21" fillId="9" borderId="0" xfId="0" applyFont="1" applyFill="1" applyAlignment="1">
      <alignment horizontal="center" vertical="center"/>
    </xf>
    <xf numFmtId="49" fontId="6" fillId="9" borderId="20" xfId="0" applyNumberFormat="1" applyFont="1" applyFill="1" applyBorder="1" applyAlignment="1">
      <alignment horizontal="center" vertical="center" shrinkToFit="1"/>
    </xf>
    <xf numFmtId="0" fontId="6" fillId="9" borderId="1" xfId="0" applyFont="1" applyFill="1" applyBorder="1" applyAlignment="1">
      <alignment horizontal="center" vertical="center" shrinkToFit="1"/>
    </xf>
    <xf numFmtId="0" fontId="6" fillId="9" borderId="2" xfId="0" applyFont="1" applyFill="1" applyBorder="1" applyAlignment="1">
      <alignment horizontal="center" vertical="center" shrinkToFit="1"/>
    </xf>
    <xf numFmtId="0" fontId="6" fillId="9" borderId="3" xfId="0" applyFont="1" applyFill="1" applyBorder="1" applyAlignment="1">
      <alignment horizontal="center" vertical="center" shrinkToFit="1"/>
    </xf>
    <xf numFmtId="0" fontId="6" fillId="9" borderId="4" xfId="0" applyFont="1" applyFill="1" applyBorder="1" applyAlignment="1">
      <alignment horizontal="center" vertical="center" shrinkToFit="1"/>
    </xf>
    <xf numFmtId="0" fontId="6" fillId="9" borderId="6" xfId="0" applyFont="1" applyFill="1" applyBorder="1" applyAlignment="1">
      <alignment horizontal="center" vertical="center" shrinkToFit="1"/>
    </xf>
    <xf numFmtId="0" fontId="6" fillId="9" borderId="85" xfId="0" applyFont="1" applyFill="1" applyBorder="1" applyAlignment="1">
      <alignment horizontal="center" vertical="center"/>
    </xf>
    <xf numFmtId="0" fontId="6" fillId="9" borderId="86" xfId="0" applyFont="1" applyFill="1" applyBorder="1" applyAlignment="1">
      <alignment horizontal="center" vertical="center"/>
    </xf>
    <xf numFmtId="0" fontId="6" fillId="9" borderId="28"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87" xfId="0" applyFont="1" applyFill="1" applyBorder="1" applyAlignment="1">
      <alignment horizontal="center" vertical="center"/>
    </xf>
    <xf numFmtId="0" fontId="6" fillId="9" borderId="31" xfId="0" applyFont="1" applyFill="1" applyBorder="1" applyAlignment="1">
      <alignment horizontal="center" vertical="center"/>
    </xf>
    <xf numFmtId="178" fontId="4" fillId="9" borderId="69" xfId="0" applyNumberFormat="1" applyFont="1" applyFill="1" applyBorder="1" applyAlignment="1">
      <alignment horizontal="right" vertical="center"/>
    </xf>
    <xf numFmtId="178" fontId="4" fillId="9" borderId="68" xfId="0" applyNumberFormat="1" applyFont="1" applyFill="1" applyBorder="1" applyAlignment="1">
      <alignment horizontal="right" vertical="center"/>
    </xf>
    <xf numFmtId="0" fontId="4" fillId="9" borderId="68" xfId="0" applyFont="1" applyFill="1" applyBorder="1" applyAlignment="1">
      <alignment horizontal="right" vertical="center"/>
    </xf>
    <xf numFmtId="179" fontId="4" fillId="9" borderId="13" xfId="0" applyNumberFormat="1" applyFont="1" applyFill="1" applyBorder="1" applyAlignment="1" applyProtection="1">
      <alignment vertical="center"/>
      <protection locked="0"/>
    </xf>
    <xf numFmtId="0" fontId="6" fillId="9" borderId="0" xfId="0" applyFont="1" applyFill="1" applyAlignment="1">
      <alignment horizontal="center" vertical="center" shrinkToFit="1"/>
    </xf>
    <xf numFmtId="0" fontId="6" fillId="9" borderId="0" xfId="0" applyFont="1" applyFill="1" applyAlignment="1">
      <alignment vertical="center" shrinkToFit="1"/>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5" xfId="0" applyFont="1" applyFill="1" applyBorder="1" applyAlignment="1">
      <alignment vertical="center"/>
    </xf>
    <xf numFmtId="0" fontId="5" fillId="8" borderId="0" xfId="0" applyFont="1" applyFill="1" applyAlignment="1" applyProtection="1">
      <alignment horizontal="center" wrapText="1"/>
      <protection locked="0"/>
    </xf>
    <xf numFmtId="0" fontId="5" fillId="8" borderId="5" xfId="0" applyFont="1" applyFill="1" applyBorder="1" applyAlignment="1" applyProtection="1">
      <alignment horizontal="center" wrapText="1"/>
      <protection locked="0"/>
    </xf>
    <xf numFmtId="0" fontId="6" fillId="9" borderId="0" xfId="0" applyFont="1" applyFill="1" applyAlignment="1">
      <alignment horizontal="center" vertical="center"/>
    </xf>
    <xf numFmtId="0" fontId="5" fillId="8" borderId="0" xfId="0" applyFont="1" applyFill="1" applyAlignment="1" applyProtection="1">
      <alignment horizontal="center" vertical="center"/>
      <protection locked="0"/>
    </xf>
    <xf numFmtId="183" fontId="6" fillId="8" borderId="2" xfId="0" applyNumberFormat="1" applyFont="1" applyFill="1" applyBorder="1" applyAlignment="1" applyProtection="1">
      <alignment horizontal="center" vertical="center"/>
      <protection locked="0"/>
    </xf>
    <xf numFmtId="0" fontId="6" fillId="8" borderId="24" xfId="0" applyFont="1" applyFill="1" applyBorder="1" applyAlignment="1" applyProtection="1">
      <alignment vertical="center"/>
      <protection locked="0"/>
    </xf>
    <xf numFmtId="0" fontId="6" fillId="8" borderId="0" xfId="0" applyFont="1" applyFill="1" applyAlignment="1" applyProtection="1">
      <alignment vertical="center"/>
      <protection locked="0"/>
    </xf>
    <xf numFmtId="0" fontId="6" fillId="8" borderId="65" xfId="0" applyFont="1" applyFill="1" applyBorder="1" applyAlignment="1" applyProtection="1">
      <alignment vertical="center"/>
      <protection locked="0"/>
    </xf>
    <xf numFmtId="0" fontId="6" fillId="8" borderId="66" xfId="0" applyFont="1" applyFill="1" applyBorder="1" applyAlignment="1" applyProtection="1">
      <alignment vertical="center"/>
      <protection locked="0"/>
    </xf>
    <xf numFmtId="176" fontId="6" fillId="8" borderId="10" xfId="0" applyNumberFormat="1" applyFont="1" applyFill="1" applyBorder="1" applyAlignment="1" applyProtection="1">
      <alignment vertical="center"/>
      <protection locked="0"/>
    </xf>
    <xf numFmtId="176" fontId="6" fillId="8" borderId="11" xfId="0" applyNumberFormat="1" applyFont="1" applyFill="1" applyBorder="1" applyAlignment="1" applyProtection="1">
      <alignment vertical="center"/>
      <protection locked="0"/>
    </xf>
    <xf numFmtId="0" fontId="6" fillId="9" borderId="9" xfId="0" applyFont="1" applyFill="1" applyBorder="1" applyAlignment="1">
      <alignment vertical="center" shrinkToFit="1"/>
    </xf>
    <xf numFmtId="0" fontId="6" fillId="6" borderId="0" xfId="0" applyFont="1" applyFill="1" applyAlignment="1">
      <alignment vertical="center" wrapText="1"/>
    </xf>
    <xf numFmtId="0" fontId="6" fillId="10" borderId="0" xfId="0" applyFont="1" applyFill="1" applyAlignment="1">
      <alignment vertical="center" wrapText="1"/>
    </xf>
    <xf numFmtId="0" fontId="6" fillId="9" borderId="20" xfId="0" applyFont="1" applyFill="1" applyBorder="1" applyAlignment="1">
      <alignment vertical="center"/>
    </xf>
    <xf numFmtId="0" fontId="6" fillId="9" borderId="23" xfId="0" applyFont="1" applyFill="1" applyBorder="1" applyAlignment="1">
      <alignment vertical="center"/>
    </xf>
    <xf numFmtId="0" fontId="6" fillId="9" borderId="15" xfId="0" applyFont="1" applyFill="1" applyBorder="1" applyAlignment="1">
      <alignment vertical="center"/>
    </xf>
    <xf numFmtId="0" fontId="5" fillId="9" borderId="5" xfId="0" applyFont="1" applyFill="1" applyBorder="1" applyAlignment="1">
      <alignment horizontal="center" vertical="center"/>
    </xf>
    <xf numFmtId="182" fontId="6" fillId="9" borderId="11" xfId="0" applyNumberFormat="1" applyFont="1" applyFill="1" applyBorder="1" applyAlignment="1">
      <alignment horizontal="right" vertical="center" shrinkToFit="1"/>
    </xf>
    <xf numFmtId="0" fontId="5" fillId="9" borderId="0" xfId="0" applyFont="1" applyFill="1" applyAlignment="1">
      <alignment horizontal="center" wrapText="1"/>
    </xf>
    <xf numFmtId="0" fontId="5" fillId="9" borderId="5" xfId="0" applyFont="1" applyFill="1" applyBorder="1" applyAlignment="1">
      <alignment horizontal="center" wrapText="1"/>
    </xf>
    <xf numFmtId="178" fontId="6" fillId="9" borderId="10" xfId="0" applyNumberFormat="1" applyFont="1" applyFill="1" applyBorder="1" applyAlignment="1">
      <alignment vertical="center"/>
    </xf>
    <xf numFmtId="178" fontId="6" fillId="9" borderId="11" xfId="0" applyNumberFormat="1" applyFont="1" applyFill="1" applyBorder="1" applyAlignment="1">
      <alignment vertical="center"/>
    </xf>
    <xf numFmtId="0" fontId="6" fillId="9" borderId="10" xfId="0" applyFont="1" applyFill="1" applyBorder="1" applyAlignment="1">
      <alignment vertical="center" shrinkToFit="1"/>
    </xf>
    <xf numFmtId="0" fontId="6" fillId="9" borderId="11" xfId="0" applyFont="1" applyFill="1" applyBorder="1" applyAlignment="1">
      <alignment vertical="center" shrinkToFit="1"/>
    </xf>
    <xf numFmtId="178" fontId="6" fillId="9" borderId="10" xfId="0" applyNumberFormat="1" applyFont="1" applyFill="1" applyBorder="1" applyAlignment="1">
      <alignment vertical="center" shrinkToFit="1"/>
    </xf>
    <xf numFmtId="178" fontId="6" fillId="9" borderId="11" xfId="0" applyNumberFormat="1" applyFont="1" applyFill="1" applyBorder="1" applyAlignment="1">
      <alignment vertical="center" shrinkToFit="1"/>
    </xf>
    <xf numFmtId="178" fontId="5" fillId="9" borderId="0" xfId="0" applyNumberFormat="1" applyFont="1" applyFill="1" applyAlignment="1">
      <alignment vertical="center"/>
    </xf>
    <xf numFmtId="0" fontId="6" fillId="9" borderId="0" xfId="0" applyFont="1" applyFill="1" applyAlignment="1">
      <alignment vertical="center" wrapText="1"/>
    </xf>
    <xf numFmtId="178" fontId="4" fillId="9" borderId="35" xfId="0" applyNumberFormat="1" applyFont="1" applyFill="1" applyBorder="1" applyAlignment="1">
      <alignment horizontal="right" vertical="center"/>
    </xf>
    <xf numFmtId="178" fontId="4" fillId="9" borderId="11" xfId="0" applyNumberFormat="1" applyFont="1" applyFill="1" applyBorder="1" applyAlignment="1">
      <alignment horizontal="right" vertical="center"/>
    </xf>
    <xf numFmtId="178" fontId="4" fillId="9" borderId="12" xfId="0" applyNumberFormat="1" applyFont="1" applyFill="1" applyBorder="1" applyAlignment="1">
      <alignment horizontal="right" vertical="center"/>
    </xf>
    <xf numFmtId="0" fontId="5" fillId="9" borderId="20" xfId="0" applyFont="1" applyFill="1" applyBorder="1" applyAlignment="1">
      <alignment horizontal="center" vertical="center"/>
    </xf>
    <xf numFmtId="178" fontId="4" fillId="9" borderId="32" xfId="0" applyNumberFormat="1" applyFont="1" applyFill="1" applyBorder="1" applyAlignment="1">
      <alignment horizontal="right" vertical="center"/>
    </xf>
    <xf numFmtId="178" fontId="4" fillId="9" borderId="41" xfId="0" applyNumberFormat="1" applyFont="1" applyFill="1" applyBorder="1" applyAlignment="1">
      <alignment horizontal="right" vertical="center"/>
    </xf>
    <xf numFmtId="178" fontId="4" fillId="9" borderId="33" xfId="0" applyNumberFormat="1" applyFont="1" applyFill="1" applyBorder="1" applyAlignment="1">
      <alignment horizontal="right" vertical="center"/>
    </xf>
    <xf numFmtId="0" fontId="6" fillId="9" borderId="13" xfId="0" applyFont="1" applyFill="1" applyBorder="1" applyAlignment="1">
      <alignment horizontal="right" shrinkToFit="1"/>
    </xf>
    <xf numFmtId="0" fontId="6" fillId="9" borderId="10" xfId="0" applyFont="1" applyFill="1" applyBorder="1" applyAlignment="1">
      <alignment horizontal="right" shrinkToFit="1"/>
    </xf>
    <xf numFmtId="176" fontId="6" fillId="9" borderId="10" xfId="0" applyNumberFormat="1" applyFont="1" applyFill="1" applyBorder="1"/>
    <xf numFmtId="176" fontId="6" fillId="9" borderId="11" xfId="0" applyNumberFormat="1" applyFont="1" applyFill="1" applyBorder="1"/>
    <xf numFmtId="183" fontId="6" fillId="9" borderId="2" xfId="0" applyNumberFormat="1" applyFont="1" applyFill="1" applyBorder="1" applyAlignment="1">
      <alignment horizontal="center" vertical="center"/>
    </xf>
    <xf numFmtId="0" fontId="6" fillId="9" borderId="24" xfId="0" applyFont="1" applyFill="1" applyBorder="1" applyAlignment="1">
      <alignment vertical="center"/>
    </xf>
    <xf numFmtId="0" fontId="6" fillId="9" borderId="65" xfId="0" applyFont="1" applyFill="1" applyBorder="1" applyAlignment="1">
      <alignment vertical="center"/>
    </xf>
    <xf numFmtId="0" fontId="6" fillId="9" borderId="66" xfId="0" applyFont="1" applyFill="1" applyBorder="1" applyAlignment="1">
      <alignment vertical="center"/>
    </xf>
    <xf numFmtId="178" fontId="6" fillId="9" borderId="13" xfId="0" applyNumberFormat="1" applyFont="1" applyFill="1" applyBorder="1" applyAlignment="1">
      <alignment horizontal="center" vertical="center"/>
    </xf>
    <xf numFmtId="0" fontId="5" fillId="9" borderId="2"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5" xfId="0" applyFont="1" applyFill="1" applyBorder="1" applyAlignment="1">
      <alignment horizontal="center" vertical="center" wrapText="1"/>
    </xf>
    <xf numFmtId="0" fontId="4" fillId="9" borderId="91" xfId="0" applyFont="1" applyFill="1" applyBorder="1" applyAlignment="1">
      <alignment horizontal="center" vertical="center" shrinkToFit="1"/>
    </xf>
    <xf numFmtId="0" fontId="4" fillId="9" borderId="92" xfId="0" applyFont="1" applyFill="1" applyBorder="1" applyAlignment="1">
      <alignment horizontal="center" vertical="center" shrinkToFit="1"/>
    </xf>
    <xf numFmtId="0" fontId="6" fillId="9" borderId="20" xfId="0" applyFont="1" applyFill="1" applyBorder="1" applyAlignment="1">
      <alignment horizontal="center" vertical="center" shrinkToFit="1"/>
    </xf>
    <xf numFmtId="0" fontId="6" fillId="9" borderId="15" xfId="0" applyFont="1" applyFill="1" applyBorder="1" applyAlignment="1">
      <alignment horizontal="center" vertical="center" shrinkToFit="1"/>
    </xf>
    <xf numFmtId="0" fontId="6" fillId="9" borderId="2" xfId="0" applyFont="1" applyFill="1" applyBorder="1" applyAlignment="1">
      <alignment horizontal="left"/>
    </xf>
    <xf numFmtId="0" fontId="4" fillId="9" borderId="76" xfId="0" applyFont="1" applyFill="1" applyBorder="1" applyAlignment="1">
      <alignment horizontal="center" vertical="center" shrinkToFit="1"/>
    </xf>
    <xf numFmtId="0" fontId="4" fillId="9" borderId="78" xfId="0" applyFont="1" applyFill="1" applyBorder="1" applyAlignment="1">
      <alignment horizontal="center" vertical="center" shrinkToFit="1"/>
    </xf>
    <xf numFmtId="0" fontId="4" fillId="9" borderId="77" xfId="0" applyFont="1" applyFill="1" applyBorder="1" applyAlignment="1">
      <alignment horizontal="center" vertical="center" shrinkToFit="1"/>
    </xf>
    <xf numFmtId="0" fontId="4" fillId="9" borderId="7" xfId="0" applyFont="1" applyFill="1" applyBorder="1" applyAlignment="1">
      <alignment horizontal="center" vertical="center" shrinkToFit="1"/>
    </xf>
    <xf numFmtId="0" fontId="4" fillId="9" borderId="4" xfId="0" applyFont="1" applyFill="1" applyBorder="1" applyAlignment="1">
      <alignment horizontal="center" vertical="center" shrinkToFit="1"/>
    </xf>
    <xf numFmtId="0" fontId="4" fillId="9" borderId="61" xfId="0" applyFont="1" applyFill="1" applyBorder="1" applyAlignment="1">
      <alignment horizontal="center" vertical="center" shrinkToFit="1"/>
    </xf>
    <xf numFmtId="0" fontId="4" fillId="9" borderId="62" xfId="0" applyFont="1" applyFill="1" applyBorder="1" applyAlignment="1">
      <alignment horizontal="center" vertical="center" shrinkToFit="1"/>
    </xf>
    <xf numFmtId="0" fontId="4" fillId="9" borderId="13" xfId="0" applyFont="1" applyFill="1" applyBorder="1" applyAlignment="1">
      <alignment horizontal="center" vertical="center" shrinkToFit="1"/>
    </xf>
    <xf numFmtId="0" fontId="4" fillId="9" borderId="0" xfId="0" applyFont="1" applyFill="1" applyAlignment="1">
      <alignment horizontal="center" vertical="center" shrinkToFit="1"/>
    </xf>
    <xf numFmtId="0" fontId="4" fillId="9" borderId="5" xfId="0" applyFont="1" applyFill="1" applyBorder="1" applyAlignment="1">
      <alignment horizontal="center" vertical="center" shrinkToFit="1"/>
    </xf>
    <xf numFmtId="0" fontId="4" fillId="9" borderId="75" xfId="0" applyFont="1" applyFill="1" applyBorder="1" applyAlignment="1">
      <alignment horizontal="center" vertical="center" shrinkToFit="1"/>
    </xf>
    <xf numFmtId="0" fontId="5" fillId="9" borderId="0" xfId="0" applyFont="1" applyFill="1" applyAlignment="1">
      <alignment vertical="center"/>
    </xf>
    <xf numFmtId="0" fontId="5" fillId="9" borderId="8" xfId="0" applyFont="1" applyFill="1" applyBorder="1" applyAlignment="1">
      <alignment vertical="center"/>
    </xf>
    <xf numFmtId="0" fontId="5" fillId="9" borderId="0" xfId="0" applyFont="1" applyFill="1" applyAlignment="1">
      <alignment horizontal="center" vertical="center" shrinkToFit="1"/>
    </xf>
    <xf numFmtId="0" fontId="12" fillId="3" borderId="20" xfId="0" applyFont="1" applyFill="1" applyBorder="1" applyAlignment="1">
      <alignment horizontal="center" vertical="center" textRotation="255" shrinkToFit="1"/>
    </xf>
    <xf numFmtId="0" fontId="12" fillId="3" borderId="23" xfId="0" applyFont="1" applyFill="1" applyBorder="1" applyAlignment="1">
      <alignment horizontal="center" vertical="center" textRotation="255" shrinkToFit="1"/>
    </xf>
    <xf numFmtId="0" fontId="12" fillId="3" borderId="15" xfId="0" applyFont="1" applyFill="1" applyBorder="1" applyAlignment="1">
      <alignment horizontal="center" vertical="center" textRotation="255" shrinkToFit="1"/>
    </xf>
    <xf numFmtId="0" fontId="5" fillId="0" borderId="11" xfId="0" applyFont="1" applyBorder="1" applyAlignment="1">
      <alignment horizontal="right" vertical="center"/>
    </xf>
    <xf numFmtId="0" fontId="5" fillId="0" borderId="43" xfId="0" applyFont="1" applyBorder="1" applyAlignment="1">
      <alignment horizontal="right" vertical="center"/>
    </xf>
    <xf numFmtId="0" fontId="5" fillId="0" borderId="12" xfId="0" applyFont="1" applyBorder="1" applyAlignment="1">
      <alignment horizontal="right" vertical="center"/>
    </xf>
    <xf numFmtId="0" fontId="5" fillId="0" borderId="11" xfId="0" applyFont="1" applyBorder="1" applyAlignment="1">
      <alignment vertical="center"/>
    </xf>
    <xf numFmtId="0" fontId="5" fillId="0" borderId="43"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right" vertical="center"/>
    </xf>
    <xf numFmtId="0" fontId="7" fillId="0" borderId="27" xfId="0" applyFont="1" applyBorder="1" applyAlignment="1">
      <alignment horizontal="left" vertical="top" wrapText="1"/>
    </xf>
    <xf numFmtId="0" fontId="7" fillId="0" borderId="20" xfId="0" applyFont="1" applyBorder="1" applyAlignment="1">
      <alignment horizontal="left" vertical="top" wrapText="1"/>
    </xf>
    <xf numFmtId="0" fontId="7" fillId="0" borderId="28" xfId="0" applyFont="1" applyBorder="1" applyAlignment="1">
      <alignment horizontal="left" vertical="top" wrapText="1"/>
    </xf>
    <xf numFmtId="0" fontId="7" fillId="0" borderId="23" xfId="0" applyFont="1" applyBorder="1" applyAlignment="1">
      <alignment horizontal="left" vertical="top" wrapText="1"/>
    </xf>
    <xf numFmtId="0" fontId="7" fillId="0" borderId="29" xfId="0" applyFont="1" applyBorder="1" applyAlignment="1">
      <alignment horizontal="left" vertical="top" wrapText="1"/>
    </xf>
    <xf numFmtId="0" fontId="7" fillId="0" borderId="15" xfId="0" applyFont="1" applyBorder="1" applyAlignment="1">
      <alignment horizontal="left" vertical="top" wrapText="1"/>
    </xf>
    <xf numFmtId="0" fontId="5" fillId="0" borderId="20" xfId="0" applyFont="1" applyBorder="1" applyAlignment="1">
      <alignment horizontal="left" vertical="top" wrapText="1"/>
    </xf>
    <xf numFmtId="0" fontId="5" fillId="0" borderId="23" xfId="0" applyFont="1" applyBorder="1" applyAlignment="1">
      <alignment horizontal="left" vertical="top" wrapText="1"/>
    </xf>
    <xf numFmtId="0" fontId="5" fillId="0" borderId="15"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16" xfId="0" applyFont="1" applyBorder="1" applyAlignment="1">
      <alignment horizontal="left" vertical="top" wrapText="1"/>
    </xf>
    <xf numFmtId="177" fontId="10" fillId="2" borderId="32" xfId="0" applyNumberFormat="1" applyFont="1" applyFill="1" applyBorder="1" applyAlignment="1">
      <alignment horizontal="center" vertical="center"/>
    </xf>
    <xf numFmtId="177" fontId="10" fillId="2" borderId="33" xfId="0" applyNumberFormat="1" applyFont="1" applyFill="1" applyBorder="1" applyAlignment="1">
      <alignment horizontal="center" vertical="center"/>
    </xf>
    <xf numFmtId="177" fontId="5" fillId="2" borderId="18" xfId="0" applyNumberFormat="1" applyFont="1" applyFill="1" applyBorder="1" applyAlignment="1">
      <alignment horizontal="center" vertical="center"/>
    </xf>
    <xf numFmtId="177" fontId="5" fillId="2" borderId="33" xfId="0" applyNumberFormat="1" applyFont="1" applyFill="1" applyBorder="1" applyAlignment="1">
      <alignment horizontal="center" vertical="center"/>
    </xf>
    <xf numFmtId="177" fontId="5" fillId="2" borderId="34" xfId="0" applyNumberFormat="1" applyFont="1" applyFill="1" applyBorder="1" applyAlignment="1">
      <alignment horizontal="center" vertical="center"/>
    </xf>
    <xf numFmtId="0" fontId="5" fillId="0" borderId="35"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5" fillId="0" borderId="25"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37"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 fillId="0" borderId="1" xfId="0" applyFont="1" applyBorder="1" applyAlignment="1">
      <alignment horizontal="left" vertical="top" wrapText="1"/>
    </xf>
    <xf numFmtId="0" fontId="5" fillId="0" borderId="44" xfId="0" applyFont="1" applyBorder="1" applyAlignment="1">
      <alignment horizontal="left" vertical="top" wrapText="1"/>
    </xf>
    <xf numFmtId="0" fontId="5" fillId="0" borderId="7" xfId="0" applyFont="1" applyBorder="1" applyAlignment="1">
      <alignment horizontal="left" vertical="top" wrapText="1"/>
    </xf>
    <xf numFmtId="0" fontId="5" fillId="0" borderId="47" xfId="0" applyFont="1" applyBorder="1" applyAlignment="1">
      <alignment horizontal="left" vertical="top" wrapText="1"/>
    </xf>
    <xf numFmtId="0" fontId="5" fillId="0" borderId="4" xfId="0" applyFont="1" applyBorder="1" applyAlignment="1">
      <alignment horizontal="left" vertical="top" wrapText="1"/>
    </xf>
    <xf numFmtId="0" fontId="5" fillId="0" borderId="49"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8" xfId="0" applyFont="1" applyBorder="1" applyAlignment="1">
      <alignment horizontal="left" vertical="top" wrapText="1"/>
    </xf>
    <xf numFmtId="0" fontId="5" fillId="0" borderId="9"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0" fillId="0" borderId="12" xfId="0" applyBorder="1" applyAlignment="1">
      <alignment horizontal="center" vertical="center"/>
    </xf>
    <xf numFmtId="0" fontId="5" fillId="0" borderId="40" xfId="0" applyFont="1" applyBorder="1" applyAlignment="1">
      <alignment horizontal="center" vertical="center"/>
    </xf>
    <xf numFmtId="0" fontId="5" fillId="0" borderId="32" xfId="0" applyFont="1" applyBorder="1" applyAlignment="1">
      <alignment vertical="center"/>
    </xf>
    <xf numFmtId="0" fontId="0" fillId="0" borderId="41" xfId="0" applyBorder="1" applyAlignment="1">
      <alignment vertical="center"/>
    </xf>
    <xf numFmtId="0" fontId="0" fillId="0" borderId="33" xfId="0" applyBorder="1" applyAlignment="1">
      <alignment vertical="center"/>
    </xf>
    <xf numFmtId="0" fontId="5"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5" fillId="0" borderId="8" xfId="0" applyFont="1" applyBorder="1" applyAlignment="1">
      <alignment vertical="center" wrapText="1"/>
    </xf>
    <xf numFmtId="0" fontId="5" fillId="0" borderId="4" xfId="0" applyFont="1" applyBorder="1" applyAlignment="1">
      <alignment horizontal="center" vertical="center" wrapText="1"/>
    </xf>
    <xf numFmtId="0" fontId="5" fillId="0" borderId="6" xfId="0" applyFont="1" applyBorder="1" applyAlignment="1">
      <alignment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49" fontId="4" fillId="8" borderId="7" xfId="0" applyNumberFormat="1" applyFont="1" applyFill="1" applyBorder="1" applyAlignment="1" applyProtection="1">
      <alignment horizontal="center" vertical="center" shrinkToFit="1"/>
      <protection locked="0"/>
    </xf>
    <xf numFmtId="49" fontId="4" fillId="8" borderId="61" xfId="0" applyNumberFormat="1" applyFont="1" applyFill="1" applyBorder="1" applyAlignment="1" applyProtection="1">
      <alignment horizontal="center" vertical="center" shrinkToFit="1"/>
      <protection locked="0"/>
    </xf>
    <xf numFmtId="49" fontId="4" fillId="8" borderId="13" xfId="0" applyNumberFormat="1" applyFont="1" applyFill="1" applyBorder="1" applyAlignment="1" applyProtection="1">
      <alignment horizontal="center" vertical="center" shrinkToFit="1"/>
      <protection locked="0"/>
    </xf>
    <xf numFmtId="49" fontId="4" fillId="8" borderId="0" xfId="0" applyNumberFormat="1" applyFont="1" applyFill="1" applyAlignment="1" applyProtection="1">
      <alignment horizontal="center" vertical="center" shrinkToFit="1"/>
      <protection locked="0"/>
    </xf>
    <xf numFmtId="49" fontId="4" fillId="8" borderId="91" xfId="0" applyNumberFormat="1" applyFont="1" applyFill="1" applyBorder="1" applyAlignment="1" applyProtection="1">
      <alignment horizontal="center" vertical="center" shrinkToFit="1"/>
      <protection locked="0"/>
    </xf>
    <xf numFmtId="49" fontId="4" fillId="8" borderId="4" xfId="0" applyNumberFormat="1" applyFont="1" applyFill="1" applyBorder="1" applyAlignment="1" applyProtection="1">
      <alignment horizontal="center" vertical="center" shrinkToFit="1"/>
      <protection locked="0"/>
    </xf>
    <xf numFmtId="49" fontId="4" fillId="8" borderId="5" xfId="0" applyNumberFormat="1" applyFont="1" applyFill="1" applyBorder="1" applyAlignment="1" applyProtection="1">
      <alignment horizontal="center" vertical="center" shrinkToFit="1"/>
      <protection locked="0"/>
    </xf>
    <xf numFmtId="49" fontId="4" fillId="8" borderId="92" xfId="0" applyNumberFormat="1" applyFont="1" applyFill="1" applyBorder="1" applyAlignment="1" applyProtection="1">
      <alignment horizontal="center" vertical="center" shrinkToFit="1"/>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FFFFCC"/>
      <color rgb="FFFFFF99"/>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9</xdr:col>
      <xdr:colOff>74545</xdr:colOff>
      <xdr:row>0</xdr:row>
      <xdr:rowOff>33130</xdr:rowOff>
    </xdr:from>
    <xdr:ext cx="2319130" cy="592470"/>
    <xdr:sp macro="" textlink="">
      <xdr:nvSpPr>
        <xdr:cNvPr id="2" name="テキスト ボックス 1">
          <a:extLst>
            <a:ext uri="{FF2B5EF4-FFF2-40B4-BE49-F238E27FC236}">
              <a16:creationId xmlns:a16="http://schemas.microsoft.com/office/drawing/2014/main" id="{30718885-D7C1-463A-B1BD-62301EC7F33B}"/>
            </a:ext>
          </a:extLst>
        </xdr:cNvPr>
        <xdr:cNvSpPr txBox="1"/>
      </xdr:nvSpPr>
      <xdr:spPr>
        <a:xfrm>
          <a:off x="1888436" y="33130"/>
          <a:ext cx="2319130" cy="592470"/>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C00000"/>
              </a:solidFill>
            </a:rPr>
            <a:t>■色がついたセルに入力してください。</a:t>
          </a:r>
          <a:endParaRPr kumimoji="1" lang="en-US" altLang="ja-JP" sz="1000" b="1">
            <a:solidFill>
              <a:srgbClr val="C00000"/>
            </a:solidFill>
          </a:endParaRPr>
        </a:p>
        <a:p>
          <a:r>
            <a:rPr kumimoji="1" lang="ja-JP" altLang="en-US" sz="1000" b="1">
              <a:solidFill>
                <a:srgbClr val="C00000"/>
              </a:solidFill>
            </a:rPr>
            <a:t>■送付した用紙に印字がある項目は、</a:t>
          </a:r>
          <a:endParaRPr kumimoji="1" lang="en-US" altLang="ja-JP" sz="1000" b="1">
            <a:solidFill>
              <a:srgbClr val="C00000"/>
            </a:solidFill>
          </a:endParaRPr>
        </a:p>
        <a:p>
          <a:r>
            <a:rPr kumimoji="1" lang="ja-JP" altLang="en-US" sz="1000" b="1">
              <a:solidFill>
                <a:srgbClr val="C00000"/>
              </a:solidFill>
            </a:rPr>
            <a:t>　印字された通りに入力してください。</a:t>
          </a:r>
          <a:endParaRPr kumimoji="1" lang="en-US" altLang="ja-JP" sz="1000" b="1">
            <a:solidFill>
              <a:srgbClr val="C00000"/>
            </a:solidFill>
          </a:endParaRPr>
        </a:p>
      </xdr:txBody>
    </xdr:sp>
    <xdr:clientData fPrintsWithSheet="0"/>
  </xdr:oneCellAnchor>
  <xdr:oneCellAnchor>
    <xdr:from>
      <xdr:col>14</xdr:col>
      <xdr:colOff>91111</xdr:colOff>
      <xdr:row>66</xdr:row>
      <xdr:rowOff>16565</xdr:rowOff>
    </xdr:from>
    <xdr:ext cx="2467536" cy="425758"/>
    <xdr:sp macro="" textlink="">
      <xdr:nvSpPr>
        <xdr:cNvPr id="3" name="テキスト ボックス 2">
          <a:extLst>
            <a:ext uri="{FF2B5EF4-FFF2-40B4-BE49-F238E27FC236}">
              <a16:creationId xmlns:a16="http://schemas.microsoft.com/office/drawing/2014/main" id="{A395E49E-2A4E-4345-BFE6-6F5A72AA350C}"/>
            </a:ext>
          </a:extLst>
        </xdr:cNvPr>
        <xdr:cNvSpPr txBox="1"/>
      </xdr:nvSpPr>
      <xdr:spPr>
        <a:xfrm>
          <a:off x="2956894" y="11256065"/>
          <a:ext cx="2467536" cy="425758"/>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a:solidFill>
                <a:srgbClr val="C00000"/>
              </a:solidFill>
              <a:latin typeface="+mn-ea"/>
              <a:ea typeface="+mn-ea"/>
            </a:rPr>
            <a:t>入力後は「提出用」を</a:t>
          </a:r>
          <a:endParaRPr kumimoji="1" lang="en-US" altLang="ja-JP" sz="1000" b="1">
            <a:solidFill>
              <a:srgbClr val="C00000"/>
            </a:solidFill>
            <a:latin typeface="+mn-ea"/>
            <a:ea typeface="+mn-ea"/>
          </a:endParaRPr>
        </a:p>
        <a:p>
          <a:r>
            <a:rPr kumimoji="1" lang="en-US" altLang="ja-JP" sz="1000" b="1">
              <a:solidFill>
                <a:srgbClr val="C00000"/>
              </a:solidFill>
              <a:latin typeface="+mn-ea"/>
              <a:ea typeface="+mn-ea"/>
            </a:rPr>
            <a:t>PDF</a:t>
          </a:r>
          <a:r>
            <a:rPr kumimoji="1" lang="ja-JP" altLang="en-US" sz="1000" b="1">
              <a:solidFill>
                <a:srgbClr val="C00000"/>
              </a:solidFill>
              <a:latin typeface="+mn-ea"/>
              <a:ea typeface="+mn-ea"/>
            </a:rPr>
            <a:t>にしてメールにてご提出ください。</a:t>
          </a:r>
          <a:endParaRPr kumimoji="1" lang="en-US" altLang="ja-JP" sz="1000" b="1">
            <a:solidFill>
              <a:srgbClr val="C00000"/>
            </a:solidFill>
            <a:latin typeface="+mn-ea"/>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31</xdr:col>
      <xdr:colOff>38100</xdr:colOff>
      <xdr:row>3</xdr:row>
      <xdr:rowOff>28575</xdr:rowOff>
    </xdr:from>
    <xdr:ext cx="1704975" cy="592470"/>
    <xdr:sp macro="" textlink="">
      <xdr:nvSpPr>
        <xdr:cNvPr id="2" name="テキスト ボックス 1">
          <a:extLst>
            <a:ext uri="{FF2B5EF4-FFF2-40B4-BE49-F238E27FC236}">
              <a16:creationId xmlns:a16="http://schemas.microsoft.com/office/drawing/2014/main" id="{56C77BF1-7E41-4E45-ABF3-3E1DF762F96C}"/>
            </a:ext>
          </a:extLst>
        </xdr:cNvPr>
        <xdr:cNvSpPr txBox="1"/>
      </xdr:nvSpPr>
      <xdr:spPr>
        <a:xfrm>
          <a:off x="6134100" y="428625"/>
          <a:ext cx="1704975" cy="592470"/>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b="1">
              <a:solidFill>
                <a:srgbClr val="C00000"/>
              </a:solidFill>
            </a:rPr>
            <a:t>内容をご確認の上、</a:t>
          </a:r>
          <a:endParaRPr kumimoji="1" lang="en-US" altLang="ja-JP" sz="1000" b="1">
            <a:solidFill>
              <a:srgbClr val="C00000"/>
            </a:solidFill>
          </a:endParaRPr>
        </a:p>
        <a:p>
          <a:pPr algn="ctr"/>
          <a:r>
            <a:rPr kumimoji="1" lang="ja-JP" altLang="en-US" sz="1000" b="1">
              <a:solidFill>
                <a:srgbClr val="C00000"/>
              </a:solidFill>
            </a:rPr>
            <a:t>ＰＤＦファイルにして</a:t>
          </a:r>
          <a:endParaRPr kumimoji="1" lang="en-US" altLang="ja-JP" sz="1000" b="1">
            <a:solidFill>
              <a:srgbClr val="C00000"/>
            </a:solidFill>
          </a:endParaRPr>
        </a:p>
        <a:p>
          <a:pPr algn="ctr"/>
          <a:r>
            <a:rPr kumimoji="1" lang="ja-JP" altLang="en-US" sz="1000" b="1">
              <a:solidFill>
                <a:srgbClr val="C00000"/>
              </a:solidFill>
            </a:rPr>
            <a:t>メールでご提出ください。</a:t>
          </a:r>
          <a:endParaRPr kumimoji="1" lang="en-US" altLang="ja-JP" sz="1000" b="1">
            <a:solidFill>
              <a:srgbClr val="C0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5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5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5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5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5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5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5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5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5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5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5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5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5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5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5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5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5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5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5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5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5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5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5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5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5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70"/>
  <sheetViews>
    <sheetView tabSelected="1" zoomScale="115" zoomScaleNormal="115" workbookViewId="0">
      <selection activeCell="E4" sqref="E4:I5"/>
    </sheetView>
  </sheetViews>
  <sheetFormatPr defaultColWidth="0" defaultRowHeight="10.5" customHeight="1" zeroHeight="1" x14ac:dyDescent="0.15"/>
  <cols>
    <col min="1" max="1" width="2.5" style="96" customWidth="1"/>
    <col min="2" max="2" width="3.75" style="96" customWidth="1"/>
    <col min="3" max="9" width="2.5" style="96" customWidth="1"/>
    <col min="10" max="10" width="3.75" style="96" customWidth="1"/>
    <col min="11" max="42" width="2.5" style="96" customWidth="1"/>
    <col min="43" max="51" width="0" style="96" hidden="1" customWidth="1"/>
    <col min="52" max="16384" width="2.5" style="96" hidden="1"/>
  </cols>
  <sheetData>
    <row r="1" spans="1:41" ht="10.5" customHeight="1" x14ac:dyDescent="0.15">
      <c r="A1" s="94"/>
      <c r="B1" s="164" t="s">
        <v>164</v>
      </c>
      <c r="C1" s="164"/>
      <c r="D1" s="164"/>
      <c r="E1" s="164"/>
      <c r="F1" s="16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321"/>
      <c r="AN1" s="321"/>
    </row>
    <row r="2" spans="1:41" ht="10.5" customHeight="1" x14ac:dyDescent="0.15">
      <c r="A2" s="94"/>
      <c r="B2" s="165"/>
      <c r="C2" s="165"/>
      <c r="D2" s="165"/>
      <c r="E2" s="165"/>
      <c r="F2" s="165"/>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row>
    <row r="3" spans="1:41" ht="10.5" customHeight="1" x14ac:dyDescent="0.15">
      <c r="A3" s="94"/>
      <c r="B3" s="97"/>
      <c r="C3" s="98"/>
      <c r="D3" s="98"/>
      <c r="E3" s="98"/>
      <c r="F3" s="98"/>
      <c r="G3" s="99"/>
      <c r="H3" s="99"/>
      <c r="I3" s="99"/>
      <c r="J3" s="99"/>
      <c r="K3" s="99"/>
      <c r="L3" s="99"/>
      <c r="M3" s="99"/>
      <c r="N3" s="99"/>
      <c r="O3" s="99"/>
      <c r="P3" s="99"/>
      <c r="Q3" s="100"/>
      <c r="R3" s="94"/>
      <c r="S3" s="296" t="s">
        <v>216</v>
      </c>
      <c r="T3" s="296"/>
      <c r="U3" s="296"/>
      <c r="V3" s="296"/>
      <c r="W3" s="296"/>
      <c r="X3" s="295" t="s">
        <v>217</v>
      </c>
      <c r="Y3" s="295"/>
      <c r="Z3" s="295"/>
      <c r="AA3" s="295"/>
      <c r="AB3" s="295"/>
      <c r="AC3" s="295"/>
      <c r="AD3" s="295"/>
      <c r="AE3" s="295"/>
      <c r="AF3" s="94"/>
      <c r="AG3" s="94"/>
      <c r="AH3" s="94"/>
      <c r="AI3" s="321" t="s">
        <v>219</v>
      </c>
      <c r="AJ3" s="321"/>
      <c r="AK3" s="321"/>
      <c r="AL3" s="321"/>
      <c r="AM3" s="94"/>
      <c r="AN3" s="94"/>
    </row>
    <row r="4" spans="1:41" ht="10.5" customHeight="1" x14ac:dyDescent="0.15">
      <c r="A4" s="94"/>
      <c r="B4" s="169" t="s">
        <v>209</v>
      </c>
      <c r="C4" s="170"/>
      <c r="D4" s="170" t="s">
        <v>210</v>
      </c>
      <c r="E4" s="289"/>
      <c r="F4" s="289"/>
      <c r="G4" s="289"/>
      <c r="H4" s="289"/>
      <c r="I4" s="289"/>
      <c r="J4" s="94"/>
      <c r="K4" s="94"/>
      <c r="L4" s="94"/>
      <c r="M4" s="94"/>
      <c r="N4" s="94"/>
      <c r="O4" s="94"/>
      <c r="P4" s="94"/>
      <c r="Q4" s="102"/>
      <c r="R4" s="94"/>
      <c r="S4" s="296"/>
      <c r="T4" s="296"/>
      <c r="U4" s="296"/>
      <c r="V4" s="296"/>
      <c r="W4" s="296"/>
      <c r="X4" s="295"/>
      <c r="Y4" s="295"/>
      <c r="Z4" s="295"/>
      <c r="AA4" s="295"/>
      <c r="AB4" s="295"/>
      <c r="AC4" s="295"/>
      <c r="AD4" s="295"/>
      <c r="AE4" s="295"/>
      <c r="AF4" s="103"/>
      <c r="AG4" s="103"/>
      <c r="AH4" s="103"/>
      <c r="AI4" s="103"/>
      <c r="AJ4" s="103"/>
      <c r="AK4" s="103"/>
      <c r="AL4" s="103"/>
      <c r="AM4" s="103"/>
      <c r="AN4" s="103"/>
      <c r="AO4" s="104"/>
    </row>
    <row r="5" spans="1:41" ht="10.5" customHeight="1" x14ac:dyDescent="0.15">
      <c r="A5" s="94"/>
      <c r="B5" s="169"/>
      <c r="C5" s="170"/>
      <c r="D5" s="170"/>
      <c r="E5" s="289"/>
      <c r="F5" s="289"/>
      <c r="G5" s="289"/>
      <c r="H5" s="289"/>
      <c r="I5" s="289"/>
      <c r="J5" s="94"/>
      <c r="K5" s="94"/>
      <c r="L5" s="94"/>
      <c r="M5" s="94"/>
      <c r="N5" s="94"/>
      <c r="O5" s="94"/>
      <c r="P5" s="94"/>
      <c r="Q5" s="105"/>
      <c r="R5" s="94"/>
      <c r="S5" s="296"/>
      <c r="T5" s="296"/>
      <c r="U5" s="296"/>
      <c r="V5" s="296"/>
      <c r="W5" s="296"/>
      <c r="X5" s="295"/>
      <c r="Y5" s="295"/>
      <c r="Z5" s="295"/>
      <c r="AA5" s="295"/>
      <c r="AB5" s="295"/>
      <c r="AC5" s="295"/>
      <c r="AD5" s="295"/>
      <c r="AE5" s="295"/>
      <c r="AF5" s="103"/>
      <c r="AG5" s="103"/>
      <c r="AH5" s="103"/>
      <c r="AI5" s="103"/>
      <c r="AJ5" s="103"/>
      <c r="AK5" s="103"/>
      <c r="AL5" s="103"/>
      <c r="AM5" s="103"/>
      <c r="AN5" s="103"/>
      <c r="AO5" s="104"/>
    </row>
    <row r="6" spans="1:41" ht="10.5" customHeight="1" x14ac:dyDescent="0.15">
      <c r="A6" s="94"/>
      <c r="B6" s="106"/>
      <c r="C6" s="107"/>
      <c r="D6" s="107"/>
      <c r="E6" s="290"/>
      <c r="F6" s="290"/>
      <c r="G6" s="290"/>
      <c r="H6" s="290"/>
      <c r="I6" s="290"/>
      <c r="J6" s="290"/>
      <c r="K6" s="290"/>
      <c r="L6" s="290"/>
      <c r="M6" s="290"/>
      <c r="N6" s="290"/>
      <c r="O6" s="290"/>
      <c r="P6" s="290"/>
      <c r="Q6" s="291"/>
      <c r="R6" s="94"/>
      <c r="S6" s="94"/>
      <c r="T6" s="94"/>
      <c r="U6" s="94"/>
      <c r="V6" s="108"/>
      <c r="W6" s="108"/>
      <c r="X6" s="108"/>
      <c r="Y6" s="108"/>
      <c r="Z6" s="103"/>
      <c r="AA6" s="103"/>
      <c r="AB6" s="103"/>
      <c r="AC6" s="103"/>
      <c r="AD6" s="103"/>
      <c r="AE6" s="103"/>
      <c r="AF6" s="103"/>
      <c r="AG6" s="103"/>
      <c r="AH6" s="103"/>
      <c r="AI6" s="103"/>
      <c r="AJ6" s="103"/>
      <c r="AK6" s="103"/>
      <c r="AL6" s="103"/>
      <c r="AM6" s="103"/>
      <c r="AN6" s="103"/>
      <c r="AO6" s="104"/>
    </row>
    <row r="7" spans="1:41" ht="10.5" customHeight="1" x14ac:dyDescent="0.15">
      <c r="A7" s="94"/>
      <c r="B7" s="106"/>
      <c r="C7" s="107"/>
      <c r="D7" s="107"/>
      <c r="E7" s="290"/>
      <c r="F7" s="290"/>
      <c r="G7" s="290"/>
      <c r="H7" s="290"/>
      <c r="I7" s="290"/>
      <c r="J7" s="290"/>
      <c r="K7" s="290"/>
      <c r="L7" s="290"/>
      <c r="M7" s="290"/>
      <c r="N7" s="290"/>
      <c r="O7" s="290"/>
      <c r="P7" s="290"/>
      <c r="Q7" s="291"/>
      <c r="R7" s="94"/>
      <c r="S7" s="94"/>
      <c r="T7" s="94"/>
      <c r="U7" s="94"/>
      <c r="V7" s="108"/>
      <c r="W7" s="108"/>
      <c r="X7" s="108"/>
      <c r="Y7" s="108"/>
      <c r="Z7" s="103"/>
      <c r="AA7" s="103"/>
      <c r="AB7" s="103"/>
      <c r="AC7" s="103"/>
      <c r="AD7" s="103"/>
      <c r="AE7" s="103"/>
      <c r="AF7" s="103"/>
      <c r="AG7" s="103"/>
      <c r="AH7" s="103"/>
      <c r="AI7" s="103"/>
      <c r="AJ7" s="103"/>
      <c r="AK7" s="103"/>
      <c r="AL7" s="103"/>
      <c r="AM7" s="103"/>
      <c r="AN7" s="103"/>
      <c r="AO7" s="104"/>
    </row>
    <row r="8" spans="1:41" ht="10.5" customHeight="1" x14ac:dyDescent="0.15">
      <c r="A8" s="94"/>
      <c r="B8" s="106"/>
      <c r="C8" s="107"/>
      <c r="D8" s="107"/>
      <c r="E8" s="290"/>
      <c r="F8" s="290"/>
      <c r="G8" s="290"/>
      <c r="H8" s="290"/>
      <c r="I8" s="290"/>
      <c r="J8" s="290"/>
      <c r="K8" s="290"/>
      <c r="L8" s="290"/>
      <c r="M8" s="290"/>
      <c r="N8" s="290"/>
      <c r="O8" s="290"/>
      <c r="P8" s="290"/>
      <c r="Q8" s="291"/>
      <c r="R8" s="94"/>
      <c r="S8" s="109" t="s">
        <v>218</v>
      </c>
      <c r="T8" s="94"/>
      <c r="U8" s="94"/>
      <c r="V8" s="108"/>
      <c r="W8" s="108"/>
      <c r="X8" s="108"/>
      <c r="Y8" s="108"/>
      <c r="Z8" s="103"/>
      <c r="AA8" s="103"/>
      <c r="AB8" s="103"/>
      <c r="AC8" s="103"/>
      <c r="AD8" s="103"/>
      <c r="AE8" s="103"/>
      <c r="AF8" s="103"/>
      <c r="AG8" s="103"/>
      <c r="AH8" s="103"/>
      <c r="AI8" s="103"/>
      <c r="AJ8" s="103"/>
      <c r="AK8" s="103"/>
      <c r="AL8" s="103"/>
      <c r="AM8" s="103"/>
      <c r="AN8" s="103"/>
      <c r="AO8" s="104"/>
    </row>
    <row r="9" spans="1:41" ht="10.5" customHeight="1" x14ac:dyDescent="0.15">
      <c r="A9" s="94"/>
      <c r="B9" s="106"/>
      <c r="C9" s="107"/>
      <c r="D9" s="107"/>
      <c r="E9" s="290"/>
      <c r="F9" s="290"/>
      <c r="G9" s="290"/>
      <c r="H9" s="290"/>
      <c r="I9" s="290"/>
      <c r="J9" s="290"/>
      <c r="K9" s="290"/>
      <c r="L9" s="290"/>
      <c r="M9" s="290"/>
      <c r="N9" s="290"/>
      <c r="O9" s="290"/>
      <c r="P9" s="290"/>
      <c r="Q9" s="291"/>
      <c r="R9" s="94"/>
      <c r="S9" s="166" t="s">
        <v>165</v>
      </c>
      <c r="T9" s="166"/>
      <c r="U9" s="167" t="s">
        <v>166</v>
      </c>
      <c r="V9" s="166" t="s">
        <v>167</v>
      </c>
      <c r="W9" s="168"/>
      <c r="X9" s="166" t="s">
        <v>212</v>
      </c>
      <c r="Y9" s="166"/>
      <c r="Z9" s="166"/>
      <c r="AA9" s="166"/>
      <c r="AB9" s="166"/>
      <c r="AC9" s="166"/>
      <c r="AD9" s="298" t="s">
        <v>211</v>
      </c>
      <c r="AE9" s="299"/>
      <c r="AF9" s="299"/>
      <c r="AG9" s="300"/>
      <c r="AH9" s="94"/>
      <c r="AI9" s="94"/>
      <c r="AJ9" s="94"/>
      <c r="AK9" s="94"/>
      <c r="AL9" s="94"/>
      <c r="AM9" s="94"/>
      <c r="AN9" s="94"/>
    </row>
    <row r="10" spans="1:41" ht="10.5" customHeight="1" x14ac:dyDescent="0.15">
      <c r="A10" s="94"/>
      <c r="B10" s="169" t="s">
        <v>168</v>
      </c>
      <c r="C10" s="170"/>
      <c r="D10" s="170"/>
      <c r="E10" s="193"/>
      <c r="F10" s="193"/>
      <c r="G10" s="193"/>
      <c r="H10" s="193"/>
      <c r="I10" s="193"/>
      <c r="J10" s="193"/>
      <c r="K10" s="193"/>
      <c r="L10" s="193"/>
      <c r="M10" s="193"/>
      <c r="N10" s="193"/>
      <c r="O10" s="193"/>
      <c r="P10" s="193"/>
      <c r="Q10" s="194"/>
      <c r="R10" s="94"/>
      <c r="S10" s="166"/>
      <c r="T10" s="166"/>
      <c r="U10" s="167"/>
      <c r="V10" s="166"/>
      <c r="W10" s="168"/>
      <c r="X10" s="166"/>
      <c r="Y10" s="166"/>
      <c r="Z10" s="166"/>
      <c r="AA10" s="166"/>
      <c r="AB10" s="166"/>
      <c r="AC10" s="166"/>
      <c r="AD10" s="301"/>
      <c r="AE10" s="162"/>
      <c r="AF10" s="162"/>
      <c r="AG10" s="302"/>
      <c r="AH10" s="94"/>
      <c r="AI10" s="94"/>
      <c r="AJ10" s="94"/>
      <c r="AK10" s="94"/>
      <c r="AL10" s="94"/>
      <c r="AM10" s="94"/>
      <c r="AN10" s="94"/>
    </row>
    <row r="11" spans="1:41" ht="10.5" customHeight="1" x14ac:dyDescent="0.15">
      <c r="A11" s="94"/>
      <c r="B11" s="169"/>
      <c r="C11" s="170"/>
      <c r="D11" s="170"/>
      <c r="E11" s="193"/>
      <c r="F11" s="193"/>
      <c r="G11" s="193"/>
      <c r="H11" s="193"/>
      <c r="I11" s="193"/>
      <c r="J11" s="193"/>
      <c r="K11" s="193"/>
      <c r="L11" s="193"/>
      <c r="M11" s="193"/>
      <c r="N11" s="193"/>
      <c r="O11" s="193"/>
      <c r="P11" s="193"/>
      <c r="Q11" s="194"/>
      <c r="R11" s="94"/>
      <c r="S11" s="472" t="s">
        <v>261</v>
      </c>
      <c r="T11" s="473" t="s">
        <v>262</v>
      </c>
      <c r="U11" s="474" t="s">
        <v>263</v>
      </c>
      <c r="V11" s="475" t="s">
        <v>261</v>
      </c>
      <c r="W11" s="473" t="s">
        <v>264</v>
      </c>
      <c r="X11" s="188" t="s">
        <v>262</v>
      </c>
      <c r="Y11" s="190" t="s">
        <v>265</v>
      </c>
      <c r="Z11" s="190" t="s">
        <v>266</v>
      </c>
      <c r="AA11" s="190" t="s">
        <v>261</v>
      </c>
      <c r="AB11" s="190" t="s">
        <v>267</v>
      </c>
      <c r="AC11" s="476" t="s">
        <v>267</v>
      </c>
      <c r="AD11" s="188"/>
      <c r="AE11" s="190"/>
      <c r="AF11" s="180"/>
      <c r="AG11" s="297"/>
      <c r="AH11" s="94"/>
      <c r="AI11" s="94"/>
      <c r="AJ11" s="94"/>
      <c r="AK11" s="94"/>
      <c r="AL11" s="94"/>
      <c r="AM11" s="94"/>
      <c r="AN11" s="94"/>
    </row>
    <row r="12" spans="1:41" ht="10.5" customHeight="1" x14ac:dyDescent="0.15">
      <c r="A12" s="94"/>
      <c r="B12" s="169" t="s">
        <v>169</v>
      </c>
      <c r="C12" s="170"/>
      <c r="D12" s="170"/>
      <c r="E12" s="182"/>
      <c r="F12" s="182"/>
      <c r="G12" s="182"/>
      <c r="H12" s="182"/>
      <c r="I12" s="182"/>
      <c r="J12" s="182"/>
      <c r="K12" s="182"/>
      <c r="L12" s="182"/>
      <c r="M12" s="183" t="s">
        <v>201</v>
      </c>
      <c r="N12" s="183"/>
      <c r="O12" s="183"/>
      <c r="P12" s="183"/>
      <c r="Q12" s="184"/>
      <c r="R12" s="94"/>
      <c r="S12" s="477"/>
      <c r="T12" s="181"/>
      <c r="U12" s="474"/>
      <c r="V12" s="478"/>
      <c r="W12" s="181"/>
      <c r="X12" s="189"/>
      <c r="Y12" s="191"/>
      <c r="Z12" s="191"/>
      <c r="AA12" s="191"/>
      <c r="AB12" s="191"/>
      <c r="AC12" s="479"/>
      <c r="AD12" s="189"/>
      <c r="AE12" s="191"/>
      <c r="AF12" s="181"/>
      <c r="AG12" s="209"/>
      <c r="AH12" s="94"/>
      <c r="AI12" s="94"/>
      <c r="AJ12" s="94"/>
      <c r="AK12" s="94"/>
      <c r="AL12" s="94"/>
      <c r="AM12" s="94"/>
      <c r="AN12" s="94"/>
    </row>
    <row r="13" spans="1:41" ht="10.5" customHeight="1" x14ac:dyDescent="0.15">
      <c r="A13" s="94"/>
      <c r="B13" s="169"/>
      <c r="C13" s="170"/>
      <c r="D13" s="170"/>
      <c r="E13" s="182"/>
      <c r="F13" s="182"/>
      <c r="G13" s="182"/>
      <c r="H13" s="182"/>
      <c r="I13" s="182"/>
      <c r="J13" s="182"/>
      <c r="K13" s="182"/>
      <c r="L13" s="182"/>
      <c r="M13" s="183"/>
      <c r="N13" s="183"/>
      <c r="O13" s="183"/>
      <c r="P13" s="183"/>
      <c r="Q13" s="184"/>
      <c r="R13" s="94"/>
      <c r="S13" s="292" t="s">
        <v>170</v>
      </c>
      <c r="T13" s="292"/>
      <c r="U13" s="292"/>
      <c r="V13" s="294" t="s">
        <v>215</v>
      </c>
      <c r="W13" s="294"/>
      <c r="X13" s="294"/>
      <c r="Y13" s="294"/>
      <c r="Z13" s="294"/>
      <c r="AA13" s="294"/>
      <c r="AB13" s="294"/>
      <c r="AC13" s="294"/>
      <c r="AD13" s="170"/>
      <c r="AE13" s="170"/>
      <c r="AF13" s="94"/>
      <c r="AG13" s="94"/>
      <c r="AH13" s="94"/>
      <c r="AI13" s="94"/>
      <c r="AJ13" s="94"/>
      <c r="AK13" s="94"/>
      <c r="AL13" s="94"/>
      <c r="AM13" s="94"/>
      <c r="AN13" s="94"/>
    </row>
    <row r="14" spans="1:41" ht="10.5" customHeight="1" x14ac:dyDescent="0.15">
      <c r="A14" s="94"/>
      <c r="B14" s="185"/>
      <c r="C14" s="186"/>
      <c r="D14" s="186"/>
      <c r="E14" s="186"/>
      <c r="F14" s="186"/>
      <c r="G14" s="186"/>
      <c r="H14" s="186"/>
      <c r="I14" s="186"/>
      <c r="J14" s="186"/>
      <c r="K14" s="186"/>
      <c r="L14" s="186"/>
      <c r="M14" s="186"/>
      <c r="N14" s="186"/>
      <c r="O14" s="186"/>
      <c r="P14" s="186"/>
      <c r="Q14" s="187"/>
      <c r="R14" s="94"/>
      <c r="S14" s="293"/>
      <c r="T14" s="293"/>
      <c r="U14" s="293"/>
      <c r="V14" s="170"/>
      <c r="W14" s="170"/>
      <c r="X14" s="170"/>
      <c r="Y14" s="170"/>
      <c r="Z14" s="170"/>
      <c r="AA14" s="170"/>
      <c r="AB14" s="170"/>
      <c r="AC14" s="170"/>
      <c r="AD14" s="170"/>
      <c r="AE14" s="170"/>
      <c r="AF14" s="94"/>
      <c r="AG14" s="94"/>
      <c r="AH14" s="94"/>
      <c r="AI14" s="94"/>
      <c r="AJ14" s="94"/>
      <c r="AK14" s="94"/>
      <c r="AL14" s="94"/>
      <c r="AM14" s="94"/>
      <c r="AN14" s="94"/>
    </row>
    <row r="15" spans="1:41" ht="10.5" customHeight="1" x14ac:dyDescent="0.15">
      <c r="A15" s="94"/>
      <c r="B15" s="95"/>
      <c r="C15" s="95"/>
      <c r="D15" s="95"/>
      <c r="E15" s="95"/>
      <c r="F15" s="95"/>
      <c r="G15" s="95"/>
      <c r="H15" s="285"/>
      <c r="I15" s="285"/>
      <c r="J15" s="285"/>
      <c r="K15" s="285"/>
      <c r="L15" s="285"/>
      <c r="M15" s="285"/>
      <c r="N15" s="285"/>
      <c r="O15" s="95"/>
      <c r="P15" s="95"/>
      <c r="Q15" s="95"/>
      <c r="R15" s="94"/>
      <c r="S15" s="94"/>
      <c r="T15" s="94"/>
      <c r="U15" s="94"/>
      <c r="V15" s="170"/>
      <c r="W15" s="170"/>
      <c r="X15" s="170"/>
      <c r="Y15" s="170"/>
      <c r="Z15" s="170"/>
      <c r="AA15" s="170"/>
      <c r="AB15" s="170"/>
      <c r="AC15" s="170"/>
      <c r="AD15" s="170"/>
      <c r="AE15" s="170"/>
      <c r="AF15" s="94"/>
      <c r="AG15" s="94"/>
      <c r="AH15" s="94"/>
      <c r="AI15" s="94"/>
      <c r="AJ15" s="94"/>
      <c r="AK15" s="94"/>
      <c r="AL15" s="94"/>
      <c r="AM15" s="94"/>
      <c r="AN15" s="94"/>
    </row>
    <row r="16" spans="1:41" ht="10.5" customHeight="1" x14ac:dyDescent="0.15">
      <c r="A16" s="94"/>
      <c r="B16" s="94"/>
      <c r="C16" s="94"/>
      <c r="D16" s="94"/>
      <c r="E16" s="94"/>
      <c r="F16" s="94"/>
      <c r="G16" s="112" t="s">
        <v>213</v>
      </c>
      <c r="H16" s="286"/>
      <c r="I16" s="286"/>
      <c r="J16" s="286"/>
      <c r="K16" s="286"/>
      <c r="L16" s="286"/>
      <c r="M16" s="286"/>
      <c r="N16" s="286"/>
      <c r="O16" s="94"/>
      <c r="P16" s="94"/>
      <c r="Q16" s="94"/>
      <c r="R16" s="94"/>
      <c r="S16" s="94"/>
      <c r="U16" s="94"/>
      <c r="V16" s="171" t="s">
        <v>214</v>
      </c>
      <c r="W16" s="171"/>
      <c r="X16" s="171"/>
      <c r="Y16" s="171"/>
      <c r="Z16" s="171"/>
      <c r="AA16" s="171"/>
      <c r="AB16" s="171"/>
      <c r="AC16" s="171"/>
      <c r="AD16" s="171"/>
      <c r="AE16" s="171"/>
      <c r="AF16" s="94"/>
      <c r="AG16" s="94"/>
      <c r="AH16" s="113"/>
      <c r="AI16" s="113">
        <v>0</v>
      </c>
      <c r="AJ16" s="113"/>
      <c r="AK16" s="113"/>
      <c r="AL16" s="113"/>
      <c r="AM16" s="94"/>
      <c r="AN16" s="94"/>
    </row>
    <row r="17" spans="1:42" ht="10.5" customHeight="1" thickBot="1" x14ac:dyDescent="0.2">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row>
    <row r="18" spans="1:42" ht="10.5" customHeight="1" x14ac:dyDescent="0.15">
      <c r="A18" s="94"/>
      <c r="B18" s="252" t="s">
        <v>204</v>
      </c>
      <c r="C18" s="252" t="s">
        <v>196</v>
      </c>
      <c r="D18" s="252"/>
      <c r="E18" s="252"/>
      <c r="F18" s="252"/>
      <c r="G18" s="252"/>
      <c r="H18" s="252"/>
      <c r="I18" s="252"/>
      <c r="J18" s="255" t="s">
        <v>205</v>
      </c>
      <c r="K18" s="303" t="s">
        <v>195</v>
      </c>
      <c r="L18" s="304"/>
      <c r="M18" s="304"/>
      <c r="N18" s="304"/>
      <c r="O18" s="304"/>
      <c r="P18" s="258" t="s">
        <v>192</v>
      </c>
      <c r="Q18" s="258"/>
      <c r="R18" s="304" t="s">
        <v>194</v>
      </c>
      <c r="S18" s="304"/>
      <c r="T18" s="304"/>
      <c r="U18" s="304"/>
      <c r="V18" s="304"/>
      <c r="W18" s="258" t="s">
        <v>193</v>
      </c>
      <c r="X18" s="258"/>
      <c r="Y18" s="258" t="s">
        <v>239</v>
      </c>
      <c r="Z18" s="258"/>
      <c r="AA18" s="304" t="s">
        <v>197</v>
      </c>
      <c r="AB18" s="304"/>
      <c r="AC18" s="304"/>
      <c r="AD18" s="304"/>
      <c r="AE18" s="307"/>
      <c r="AF18" s="263" t="s">
        <v>171</v>
      </c>
      <c r="AG18" s="264"/>
      <c r="AH18" s="264"/>
      <c r="AI18" s="264"/>
      <c r="AJ18" s="249"/>
      <c r="AK18" s="249"/>
      <c r="AL18" s="172" t="s">
        <v>172</v>
      </c>
      <c r="AM18" s="172"/>
      <c r="AN18" s="173"/>
    </row>
    <row r="19" spans="1:42" ht="10.5" customHeight="1" x14ac:dyDescent="0.15">
      <c r="A19" s="94"/>
      <c r="B19" s="253"/>
      <c r="C19" s="253"/>
      <c r="D19" s="253"/>
      <c r="E19" s="253"/>
      <c r="F19" s="253"/>
      <c r="G19" s="253"/>
      <c r="H19" s="253"/>
      <c r="I19" s="253"/>
      <c r="J19" s="256"/>
      <c r="K19" s="305"/>
      <c r="L19" s="306"/>
      <c r="M19" s="306"/>
      <c r="N19" s="306"/>
      <c r="O19" s="306"/>
      <c r="P19" s="259"/>
      <c r="Q19" s="259"/>
      <c r="R19" s="306"/>
      <c r="S19" s="306"/>
      <c r="T19" s="306"/>
      <c r="U19" s="306"/>
      <c r="V19" s="306"/>
      <c r="W19" s="259"/>
      <c r="X19" s="259"/>
      <c r="Y19" s="259"/>
      <c r="Z19" s="259"/>
      <c r="AA19" s="306"/>
      <c r="AB19" s="306"/>
      <c r="AC19" s="306"/>
      <c r="AD19" s="306"/>
      <c r="AE19" s="308"/>
      <c r="AF19" s="265"/>
      <c r="AG19" s="266"/>
      <c r="AH19" s="266"/>
      <c r="AI19" s="266"/>
      <c r="AJ19" s="250"/>
      <c r="AK19" s="250"/>
      <c r="AL19" s="174"/>
      <c r="AM19" s="174"/>
      <c r="AN19" s="175"/>
    </row>
    <row r="20" spans="1:42" ht="10.5" customHeight="1" x14ac:dyDescent="0.15">
      <c r="A20" s="94"/>
      <c r="B20" s="254"/>
      <c r="C20" s="254"/>
      <c r="D20" s="254"/>
      <c r="E20" s="254"/>
      <c r="F20" s="254"/>
      <c r="G20" s="254"/>
      <c r="H20" s="254"/>
      <c r="I20" s="254"/>
      <c r="J20" s="257"/>
      <c r="K20" s="178" t="s">
        <v>238</v>
      </c>
      <c r="L20" s="179"/>
      <c r="M20" s="179"/>
      <c r="N20" s="179"/>
      <c r="O20" s="179"/>
      <c r="P20" s="260"/>
      <c r="Q20" s="260"/>
      <c r="R20" s="179" t="s">
        <v>237</v>
      </c>
      <c r="S20" s="179"/>
      <c r="T20" s="179"/>
      <c r="U20" s="179"/>
      <c r="V20" s="179"/>
      <c r="W20" s="260"/>
      <c r="X20" s="260"/>
      <c r="Y20" s="260"/>
      <c r="Z20" s="260"/>
      <c r="AA20" s="179" t="s">
        <v>238</v>
      </c>
      <c r="AB20" s="179"/>
      <c r="AC20" s="179"/>
      <c r="AD20" s="179"/>
      <c r="AE20" s="197"/>
      <c r="AF20" s="267"/>
      <c r="AG20" s="268"/>
      <c r="AH20" s="268"/>
      <c r="AI20" s="268"/>
      <c r="AJ20" s="251"/>
      <c r="AK20" s="251"/>
      <c r="AL20" s="176"/>
      <c r="AM20" s="176"/>
      <c r="AN20" s="177"/>
    </row>
    <row r="21" spans="1:42" ht="21.75" customHeight="1" x14ac:dyDescent="0.15">
      <c r="A21" s="115"/>
      <c r="B21" s="116">
        <v>2</v>
      </c>
      <c r="C21" s="261" t="s">
        <v>198</v>
      </c>
      <c r="D21" s="262" t="s">
        <v>199</v>
      </c>
      <c r="E21" s="262"/>
      <c r="F21" s="262"/>
      <c r="G21" s="262"/>
      <c r="H21" s="262"/>
      <c r="I21" s="262"/>
      <c r="J21" s="117"/>
      <c r="K21" s="309"/>
      <c r="L21" s="310"/>
      <c r="M21" s="310"/>
      <c r="N21" s="310"/>
      <c r="O21" s="310"/>
      <c r="P21" s="237"/>
      <c r="Q21" s="237"/>
      <c r="R21" s="312"/>
      <c r="S21" s="312"/>
      <c r="T21" s="312"/>
      <c r="U21" s="312"/>
      <c r="V21" s="312"/>
      <c r="W21" s="248"/>
      <c r="X21" s="248"/>
      <c r="Y21" s="206"/>
      <c r="Z21" s="206"/>
      <c r="AA21" s="195">
        <f t="shared" ref="AA21:AA22" si="0">ROUNDDOWN(IF(Y21="",R21*W21,R21*Y21),0)</f>
        <v>0</v>
      </c>
      <c r="AB21" s="195"/>
      <c r="AC21" s="195"/>
      <c r="AD21" s="195"/>
      <c r="AE21" s="196"/>
      <c r="AF21" s="118" t="s">
        <v>176</v>
      </c>
      <c r="AG21" s="119"/>
      <c r="AH21" s="119"/>
      <c r="AI21" s="119"/>
      <c r="AJ21" s="119"/>
      <c r="AK21" s="119"/>
      <c r="AL21" s="119"/>
      <c r="AM21" s="99"/>
      <c r="AN21" s="120"/>
    </row>
    <row r="22" spans="1:42" ht="21.75" customHeight="1" x14ac:dyDescent="0.15">
      <c r="A22" s="113"/>
      <c r="B22" s="116">
        <v>3</v>
      </c>
      <c r="C22" s="261"/>
      <c r="D22" s="262" t="s">
        <v>200</v>
      </c>
      <c r="E22" s="262"/>
      <c r="F22" s="262"/>
      <c r="G22" s="262"/>
      <c r="H22" s="262"/>
      <c r="I22" s="262"/>
      <c r="J22" s="117"/>
      <c r="K22" s="309"/>
      <c r="L22" s="311"/>
      <c r="M22" s="311"/>
      <c r="N22" s="311"/>
      <c r="O22" s="311"/>
      <c r="P22" s="237"/>
      <c r="Q22" s="237"/>
      <c r="R22" s="312"/>
      <c r="S22" s="312"/>
      <c r="T22" s="312"/>
      <c r="U22" s="312"/>
      <c r="V22" s="312"/>
      <c r="W22" s="248"/>
      <c r="X22" s="248"/>
      <c r="Y22" s="206"/>
      <c r="Z22" s="206"/>
      <c r="AA22" s="195">
        <f t="shared" si="0"/>
        <v>0</v>
      </c>
      <c r="AB22" s="195"/>
      <c r="AC22" s="195"/>
      <c r="AD22" s="195"/>
      <c r="AE22" s="196"/>
      <c r="AF22" s="121"/>
      <c r="AG22" s="122"/>
      <c r="AH22" s="122"/>
      <c r="AI22" s="122"/>
      <c r="AJ22" s="322"/>
      <c r="AK22" s="322"/>
      <c r="AL22" s="322"/>
      <c r="AM22" s="94" t="s">
        <v>220</v>
      </c>
      <c r="AN22" s="102"/>
    </row>
    <row r="23" spans="1:42" ht="15" customHeight="1" x14ac:dyDescent="0.15">
      <c r="A23" s="113"/>
      <c r="B23" s="278">
        <v>31</v>
      </c>
      <c r="C23" s="277" t="s">
        <v>173</v>
      </c>
      <c r="D23" s="283" t="s">
        <v>174</v>
      </c>
      <c r="E23" s="283"/>
      <c r="F23" s="283"/>
      <c r="G23" s="283"/>
      <c r="H23" s="283"/>
      <c r="I23" s="283"/>
      <c r="J23" s="123" t="s">
        <v>175</v>
      </c>
      <c r="K23" s="198"/>
      <c r="L23" s="199"/>
      <c r="M23" s="199"/>
      <c r="N23" s="199"/>
      <c r="O23" s="200"/>
      <c r="P23" s="207">
        <v>18</v>
      </c>
      <c r="Q23" s="207"/>
      <c r="R23" s="204">
        <f>ROUNDDOWN(K23*(P23/100)/1000,0)</f>
        <v>0</v>
      </c>
      <c r="S23" s="204"/>
      <c r="T23" s="204"/>
      <c r="U23" s="204"/>
      <c r="V23" s="204"/>
      <c r="W23" s="208">
        <v>89</v>
      </c>
      <c r="X23" s="208"/>
      <c r="Y23" s="209"/>
      <c r="Z23" s="209"/>
      <c r="AA23" s="195">
        <f>ROUNDDOWN(IF(Y23="",R23*W23,R23*Y23),0)</f>
        <v>0</v>
      </c>
      <c r="AB23" s="195"/>
      <c r="AC23" s="195"/>
      <c r="AD23" s="195"/>
      <c r="AE23" s="196"/>
      <c r="AF23" s="124"/>
      <c r="AG23" s="125"/>
      <c r="AH23" s="125"/>
      <c r="AI23" s="125"/>
      <c r="AJ23" s="125"/>
      <c r="AK23" s="125"/>
      <c r="AL23" s="125"/>
      <c r="AM23" s="125"/>
      <c r="AN23" s="126"/>
    </row>
    <row r="24" spans="1:42" ht="15" customHeight="1" x14ac:dyDescent="0.15">
      <c r="A24" s="113"/>
      <c r="B24" s="279"/>
      <c r="C24" s="277"/>
      <c r="D24" s="283"/>
      <c r="E24" s="283"/>
      <c r="F24" s="283"/>
      <c r="G24" s="283"/>
      <c r="H24" s="283"/>
      <c r="I24" s="283"/>
      <c r="J24" s="117" t="s">
        <v>138</v>
      </c>
      <c r="K24" s="201"/>
      <c r="L24" s="202"/>
      <c r="M24" s="202"/>
      <c r="N24" s="202"/>
      <c r="O24" s="202"/>
      <c r="P24" s="203">
        <v>18</v>
      </c>
      <c r="Q24" s="203"/>
      <c r="R24" s="204">
        <f>ROUNDDOWN(K24*(P24/100)/1000,0)</f>
        <v>0</v>
      </c>
      <c r="S24" s="204"/>
      <c r="T24" s="204"/>
      <c r="U24" s="204"/>
      <c r="V24" s="204"/>
      <c r="W24" s="205">
        <v>79</v>
      </c>
      <c r="X24" s="205"/>
      <c r="Y24" s="206"/>
      <c r="Z24" s="206"/>
      <c r="AA24" s="195">
        <f t="shared" ref="AA24:AA49" si="1">ROUNDDOWN(IF(Y24="",R24*W24,R24*Y24),0)</f>
        <v>0</v>
      </c>
      <c r="AB24" s="195"/>
      <c r="AC24" s="195"/>
      <c r="AD24" s="195"/>
      <c r="AE24" s="196"/>
      <c r="AF24" s="127" t="s">
        <v>221</v>
      </c>
      <c r="AG24" s="128"/>
      <c r="AH24" s="128"/>
      <c r="AI24" s="128"/>
      <c r="AJ24" s="128"/>
      <c r="AK24" s="323"/>
      <c r="AL24" s="323"/>
      <c r="AM24" s="323"/>
      <c r="AN24" s="102"/>
    </row>
    <row r="25" spans="1:42" ht="15" customHeight="1" x14ac:dyDescent="0.15">
      <c r="A25" s="115"/>
      <c r="B25" s="280"/>
      <c r="C25" s="277"/>
      <c r="D25" s="284"/>
      <c r="E25" s="284"/>
      <c r="F25" s="284"/>
      <c r="G25" s="284"/>
      <c r="H25" s="284"/>
      <c r="I25" s="284"/>
      <c r="J25" s="117" t="s">
        <v>177</v>
      </c>
      <c r="K25" s="210"/>
      <c r="L25" s="211"/>
      <c r="M25" s="211"/>
      <c r="N25" s="211"/>
      <c r="O25" s="211"/>
      <c r="P25" s="203">
        <v>19</v>
      </c>
      <c r="Q25" s="203"/>
      <c r="R25" s="204">
        <f t="shared" ref="R25:R49" si="2">ROUNDDOWN(K25*(P25/100)/1000,0)</f>
        <v>0</v>
      </c>
      <c r="S25" s="204"/>
      <c r="T25" s="204"/>
      <c r="U25" s="204"/>
      <c r="V25" s="204"/>
      <c r="W25" s="205">
        <v>62</v>
      </c>
      <c r="X25" s="205"/>
      <c r="Y25" s="206"/>
      <c r="Z25" s="206"/>
      <c r="AA25" s="195">
        <f t="shared" si="1"/>
        <v>0</v>
      </c>
      <c r="AB25" s="195"/>
      <c r="AC25" s="195"/>
      <c r="AD25" s="195"/>
      <c r="AE25" s="196"/>
      <c r="AF25" s="324"/>
      <c r="AG25" s="325"/>
      <c r="AH25" s="325"/>
      <c r="AI25" s="325"/>
      <c r="AJ25" s="325"/>
      <c r="AK25" s="325"/>
      <c r="AL25" s="325"/>
      <c r="AM25" s="325"/>
      <c r="AN25" s="102"/>
    </row>
    <row r="26" spans="1:42" ht="15" customHeight="1" thickBot="1" x14ac:dyDescent="0.2">
      <c r="A26" s="113"/>
      <c r="B26" s="281" t="s">
        <v>178</v>
      </c>
      <c r="C26" s="277"/>
      <c r="D26" s="333" t="s">
        <v>179</v>
      </c>
      <c r="E26" s="333"/>
      <c r="F26" s="333"/>
      <c r="G26" s="333"/>
      <c r="H26" s="333"/>
      <c r="I26" s="333"/>
      <c r="J26" s="117" t="s">
        <v>175</v>
      </c>
      <c r="K26" s="198"/>
      <c r="L26" s="199"/>
      <c r="M26" s="199"/>
      <c r="N26" s="199"/>
      <c r="O26" s="200"/>
      <c r="P26" s="203">
        <v>20</v>
      </c>
      <c r="Q26" s="203"/>
      <c r="R26" s="204">
        <f t="shared" si="2"/>
        <v>0</v>
      </c>
      <c r="S26" s="204"/>
      <c r="T26" s="204"/>
      <c r="U26" s="204"/>
      <c r="V26" s="204"/>
      <c r="W26" s="205">
        <v>16</v>
      </c>
      <c r="X26" s="205"/>
      <c r="Y26" s="206"/>
      <c r="Z26" s="206"/>
      <c r="AA26" s="195">
        <f t="shared" si="1"/>
        <v>0</v>
      </c>
      <c r="AB26" s="195"/>
      <c r="AC26" s="195"/>
      <c r="AD26" s="195"/>
      <c r="AE26" s="196"/>
      <c r="AF26" s="326"/>
      <c r="AG26" s="327"/>
      <c r="AH26" s="327"/>
      <c r="AI26" s="327"/>
      <c r="AJ26" s="327"/>
      <c r="AK26" s="327"/>
      <c r="AL26" s="327"/>
      <c r="AM26" s="327"/>
      <c r="AN26" s="129"/>
      <c r="AP26" s="130"/>
    </row>
    <row r="27" spans="1:42" ht="15" customHeight="1" x14ac:dyDescent="0.15">
      <c r="A27" s="113"/>
      <c r="B27" s="279"/>
      <c r="C27" s="277"/>
      <c r="D27" s="334"/>
      <c r="E27" s="334"/>
      <c r="F27" s="334"/>
      <c r="G27" s="334"/>
      <c r="H27" s="334"/>
      <c r="I27" s="334"/>
      <c r="J27" s="117" t="s">
        <v>138</v>
      </c>
      <c r="K27" s="201"/>
      <c r="L27" s="202"/>
      <c r="M27" s="202"/>
      <c r="N27" s="202"/>
      <c r="O27" s="202"/>
      <c r="P27" s="203">
        <v>20</v>
      </c>
      <c r="Q27" s="203"/>
      <c r="R27" s="204">
        <f t="shared" si="2"/>
        <v>0</v>
      </c>
      <c r="S27" s="204"/>
      <c r="T27" s="204"/>
      <c r="U27" s="204"/>
      <c r="V27" s="204"/>
      <c r="W27" s="205">
        <v>11</v>
      </c>
      <c r="X27" s="205"/>
      <c r="Y27" s="206"/>
      <c r="Z27" s="206"/>
      <c r="AA27" s="195">
        <f t="shared" si="1"/>
        <v>0</v>
      </c>
      <c r="AB27" s="195"/>
      <c r="AC27" s="195"/>
      <c r="AD27" s="195"/>
      <c r="AE27" s="196"/>
      <c r="AF27" s="131" t="s">
        <v>180</v>
      </c>
      <c r="AG27" s="132"/>
      <c r="AH27" s="132"/>
      <c r="AI27" s="132"/>
      <c r="AJ27" s="132"/>
      <c r="AK27" s="132"/>
      <c r="AL27" s="132"/>
      <c r="AM27" s="133"/>
      <c r="AN27" s="134"/>
    </row>
    <row r="28" spans="1:42" ht="15" customHeight="1" x14ac:dyDescent="0.15">
      <c r="A28" s="113"/>
      <c r="B28" s="280"/>
      <c r="C28" s="277"/>
      <c r="D28" s="335"/>
      <c r="E28" s="335"/>
      <c r="F28" s="335"/>
      <c r="G28" s="335"/>
      <c r="H28" s="335"/>
      <c r="I28" s="335"/>
      <c r="J28" s="117" t="s">
        <v>177</v>
      </c>
      <c r="K28" s="210"/>
      <c r="L28" s="211"/>
      <c r="M28" s="211"/>
      <c r="N28" s="211"/>
      <c r="O28" s="211"/>
      <c r="P28" s="203">
        <v>20</v>
      </c>
      <c r="Q28" s="203"/>
      <c r="R28" s="204">
        <f t="shared" si="2"/>
        <v>0</v>
      </c>
      <c r="S28" s="204"/>
      <c r="T28" s="204"/>
      <c r="U28" s="204"/>
      <c r="V28" s="204"/>
      <c r="W28" s="205">
        <v>11</v>
      </c>
      <c r="X28" s="205"/>
      <c r="Y28" s="206"/>
      <c r="Z28" s="206"/>
      <c r="AA28" s="195">
        <f t="shared" si="1"/>
        <v>0</v>
      </c>
      <c r="AB28" s="195"/>
      <c r="AC28" s="195"/>
      <c r="AD28" s="195"/>
      <c r="AE28" s="196"/>
      <c r="AF28" s="135"/>
      <c r="AG28" s="86">
        <v>1</v>
      </c>
      <c r="AH28" s="94" t="s">
        <v>227</v>
      </c>
      <c r="AI28" s="94"/>
      <c r="AJ28" s="94"/>
      <c r="AK28" s="94"/>
      <c r="AL28" s="94"/>
      <c r="AM28" s="94"/>
      <c r="AN28" s="136"/>
    </row>
    <row r="29" spans="1:42" ht="15" customHeight="1" x14ac:dyDescent="0.15">
      <c r="A29" s="115"/>
      <c r="B29" s="281" t="s">
        <v>206</v>
      </c>
      <c r="C29" s="277"/>
      <c r="D29" s="333" t="s">
        <v>181</v>
      </c>
      <c r="E29" s="333"/>
      <c r="F29" s="333"/>
      <c r="G29" s="333"/>
      <c r="H29" s="333"/>
      <c r="I29" s="333"/>
      <c r="J29" s="117" t="s">
        <v>175</v>
      </c>
      <c r="K29" s="198"/>
      <c r="L29" s="199"/>
      <c r="M29" s="199"/>
      <c r="N29" s="199"/>
      <c r="O29" s="200"/>
      <c r="P29" s="203">
        <v>18</v>
      </c>
      <c r="Q29" s="203"/>
      <c r="R29" s="204">
        <f t="shared" si="2"/>
        <v>0</v>
      </c>
      <c r="S29" s="204"/>
      <c r="T29" s="204"/>
      <c r="U29" s="204"/>
      <c r="V29" s="204"/>
      <c r="W29" s="205">
        <v>10</v>
      </c>
      <c r="X29" s="205"/>
      <c r="Y29" s="206"/>
      <c r="Z29" s="206"/>
      <c r="AA29" s="195">
        <f t="shared" si="1"/>
        <v>0</v>
      </c>
      <c r="AB29" s="195"/>
      <c r="AC29" s="195"/>
      <c r="AD29" s="195"/>
      <c r="AE29" s="196"/>
      <c r="AF29" s="137"/>
      <c r="AG29" s="86">
        <v>2</v>
      </c>
      <c r="AH29" s="94" t="s">
        <v>228</v>
      </c>
      <c r="AI29" s="94"/>
      <c r="AJ29" s="94"/>
      <c r="AK29" s="94"/>
      <c r="AL29" s="94"/>
      <c r="AM29" s="94"/>
      <c r="AN29" s="136"/>
    </row>
    <row r="30" spans="1:42" ht="15" customHeight="1" x14ac:dyDescent="0.15">
      <c r="A30" s="113"/>
      <c r="B30" s="279"/>
      <c r="C30" s="277"/>
      <c r="D30" s="334"/>
      <c r="E30" s="334"/>
      <c r="F30" s="334"/>
      <c r="G30" s="334"/>
      <c r="H30" s="334"/>
      <c r="I30" s="334"/>
      <c r="J30" s="117" t="s">
        <v>138</v>
      </c>
      <c r="K30" s="201"/>
      <c r="L30" s="202"/>
      <c r="M30" s="202"/>
      <c r="N30" s="202"/>
      <c r="O30" s="202"/>
      <c r="P30" s="203">
        <v>18</v>
      </c>
      <c r="Q30" s="203"/>
      <c r="R30" s="204">
        <f t="shared" si="2"/>
        <v>0</v>
      </c>
      <c r="S30" s="204"/>
      <c r="T30" s="204"/>
      <c r="U30" s="204"/>
      <c r="V30" s="204"/>
      <c r="W30" s="205">
        <v>9</v>
      </c>
      <c r="X30" s="205"/>
      <c r="Y30" s="206"/>
      <c r="Z30" s="206"/>
      <c r="AA30" s="195">
        <f t="shared" si="1"/>
        <v>0</v>
      </c>
      <c r="AB30" s="195"/>
      <c r="AC30" s="195"/>
      <c r="AD30" s="195"/>
      <c r="AE30" s="196"/>
      <c r="AF30" s="137"/>
      <c r="AG30" s="94"/>
      <c r="AH30" s="328"/>
      <c r="AI30" s="329"/>
      <c r="AJ30" s="329"/>
      <c r="AK30" s="329"/>
      <c r="AL30" s="329"/>
      <c r="AM30" s="138" t="s">
        <v>222</v>
      </c>
      <c r="AN30" s="136"/>
    </row>
    <row r="31" spans="1:42" ht="15" customHeight="1" x14ac:dyDescent="0.15">
      <c r="A31" s="113"/>
      <c r="B31" s="280"/>
      <c r="C31" s="277"/>
      <c r="D31" s="335"/>
      <c r="E31" s="335"/>
      <c r="F31" s="335"/>
      <c r="G31" s="335"/>
      <c r="H31" s="335"/>
      <c r="I31" s="335"/>
      <c r="J31" s="117" t="s">
        <v>177</v>
      </c>
      <c r="K31" s="210"/>
      <c r="L31" s="211"/>
      <c r="M31" s="211"/>
      <c r="N31" s="211"/>
      <c r="O31" s="211"/>
      <c r="P31" s="203">
        <v>18</v>
      </c>
      <c r="Q31" s="203"/>
      <c r="R31" s="204">
        <f t="shared" si="2"/>
        <v>0</v>
      </c>
      <c r="S31" s="204"/>
      <c r="T31" s="204"/>
      <c r="U31" s="204"/>
      <c r="V31" s="204"/>
      <c r="W31" s="205">
        <v>9</v>
      </c>
      <c r="X31" s="205"/>
      <c r="Y31" s="206"/>
      <c r="Z31" s="206"/>
      <c r="AA31" s="195">
        <f t="shared" si="1"/>
        <v>0</v>
      </c>
      <c r="AB31" s="195"/>
      <c r="AC31" s="195"/>
      <c r="AD31" s="195"/>
      <c r="AE31" s="196"/>
      <c r="AF31" s="137"/>
      <c r="AG31" s="86">
        <v>3</v>
      </c>
      <c r="AH31" s="314" t="s">
        <v>229</v>
      </c>
      <c r="AI31" s="314"/>
      <c r="AJ31" s="314"/>
      <c r="AK31" s="314"/>
      <c r="AL31" s="314"/>
      <c r="AM31" s="314"/>
      <c r="AN31" s="330"/>
      <c r="AO31" s="130"/>
    </row>
    <row r="32" spans="1:42" ht="15" customHeight="1" x14ac:dyDescent="0.15">
      <c r="A32" s="113"/>
      <c r="B32" s="281" t="s">
        <v>182</v>
      </c>
      <c r="C32" s="277"/>
      <c r="D32" s="282" t="s">
        <v>183</v>
      </c>
      <c r="E32" s="282"/>
      <c r="F32" s="282"/>
      <c r="G32" s="282"/>
      <c r="H32" s="282"/>
      <c r="I32" s="282"/>
      <c r="J32" s="117" t="s">
        <v>175</v>
      </c>
      <c r="K32" s="198"/>
      <c r="L32" s="199"/>
      <c r="M32" s="199"/>
      <c r="N32" s="199"/>
      <c r="O32" s="200"/>
      <c r="P32" s="203">
        <v>23</v>
      </c>
      <c r="Q32" s="203"/>
      <c r="R32" s="204">
        <f t="shared" si="2"/>
        <v>0</v>
      </c>
      <c r="S32" s="204"/>
      <c r="T32" s="204"/>
      <c r="U32" s="204"/>
      <c r="V32" s="204"/>
      <c r="W32" s="205">
        <v>17</v>
      </c>
      <c r="X32" s="205"/>
      <c r="Y32" s="206"/>
      <c r="Z32" s="206"/>
      <c r="AA32" s="195">
        <f t="shared" si="1"/>
        <v>0</v>
      </c>
      <c r="AB32" s="195"/>
      <c r="AC32" s="195"/>
      <c r="AD32" s="195"/>
      <c r="AE32" s="196"/>
      <c r="AF32" s="135"/>
      <c r="AG32" s="328"/>
      <c r="AH32" s="329"/>
      <c r="AI32" s="329"/>
      <c r="AJ32" s="329"/>
      <c r="AK32" s="329"/>
      <c r="AL32" s="329"/>
      <c r="AM32" s="140" t="s">
        <v>223</v>
      </c>
      <c r="AN32" s="136"/>
    </row>
    <row r="33" spans="1:41" ht="15" customHeight="1" x14ac:dyDescent="0.15">
      <c r="A33" s="115"/>
      <c r="B33" s="279"/>
      <c r="C33" s="277"/>
      <c r="D33" s="283"/>
      <c r="E33" s="283"/>
      <c r="F33" s="283"/>
      <c r="G33" s="283"/>
      <c r="H33" s="283"/>
      <c r="I33" s="283"/>
      <c r="J33" s="117" t="s">
        <v>138</v>
      </c>
      <c r="K33" s="201"/>
      <c r="L33" s="202"/>
      <c r="M33" s="202"/>
      <c r="N33" s="202"/>
      <c r="O33" s="202"/>
      <c r="P33" s="203">
        <v>23</v>
      </c>
      <c r="Q33" s="203"/>
      <c r="R33" s="204">
        <f t="shared" si="2"/>
        <v>0</v>
      </c>
      <c r="S33" s="204"/>
      <c r="T33" s="204"/>
      <c r="U33" s="204"/>
      <c r="V33" s="204"/>
      <c r="W33" s="205">
        <v>3.5</v>
      </c>
      <c r="X33" s="205"/>
      <c r="Y33" s="206"/>
      <c r="Z33" s="206"/>
      <c r="AA33" s="195">
        <f t="shared" si="1"/>
        <v>0</v>
      </c>
      <c r="AB33" s="195"/>
      <c r="AC33" s="195"/>
      <c r="AD33" s="195"/>
      <c r="AE33" s="196"/>
      <c r="AF33" s="135"/>
      <c r="AG33" s="157">
        <v>4</v>
      </c>
      <c r="AH33" s="141" t="s">
        <v>230</v>
      </c>
      <c r="AI33" s="141"/>
      <c r="AJ33" s="141"/>
      <c r="AK33" s="141"/>
      <c r="AL33" s="141"/>
      <c r="AM33" s="141"/>
      <c r="AN33" s="136"/>
    </row>
    <row r="34" spans="1:41" ht="15" customHeight="1" x14ac:dyDescent="0.15">
      <c r="A34" s="113"/>
      <c r="B34" s="280"/>
      <c r="C34" s="277"/>
      <c r="D34" s="284"/>
      <c r="E34" s="284"/>
      <c r="F34" s="284"/>
      <c r="G34" s="284"/>
      <c r="H34" s="284"/>
      <c r="I34" s="284"/>
      <c r="J34" s="117" t="s">
        <v>177</v>
      </c>
      <c r="K34" s="210"/>
      <c r="L34" s="211"/>
      <c r="M34" s="211"/>
      <c r="N34" s="211"/>
      <c r="O34" s="211"/>
      <c r="P34" s="203">
        <v>25</v>
      </c>
      <c r="Q34" s="203"/>
      <c r="R34" s="204">
        <f t="shared" si="2"/>
        <v>0</v>
      </c>
      <c r="S34" s="204"/>
      <c r="T34" s="204"/>
      <c r="U34" s="204"/>
      <c r="V34" s="204"/>
      <c r="W34" s="205">
        <v>9</v>
      </c>
      <c r="X34" s="205"/>
      <c r="Y34" s="206"/>
      <c r="Z34" s="206"/>
      <c r="AA34" s="195">
        <f t="shared" si="1"/>
        <v>0</v>
      </c>
      <c r="AB34" s="195"/>
      <c r="AC34" s="195"/>
      <c r="AD34" s="195"/>
      <c r="AE34" s="196"/>
      <c r="AF34" s="135"/>
      <c r="AG34" s="287"/>
      <c r="AH34" s="288"/>
      <c r="AI34" s="142" t="s">
        <v>0</v>
      </c>
      <c r="AJ34" s="88"/>
      <c r="AK34" s="142" t="s">
        <v>224</v>
      </c>
      <c r="AL34" s="88"/>
      <c r="AM34" s="143" t="s">
        <v>225</v>
      </c>
      <c r="AN34" s="136"/>
    </row>
    <row r="35" spans="1:41" ht="15" customHeight="1" x14ac:dyDescent="0.15">
      <c r="A35" s="113"/>
      <c r="B35" s="281" t="s">
        <v>185</v>
      </c>
      <c r="C35" s="277"/>
      <c r="D35" s="333" t="s">
        <v>186</v>
      </c>
      <c r="E35" s="333"/>
      <c r="F35" s="333"/>
      <c r="G35" s="333"/>
      <c r="H35" s="333"/>
      <c r="I35" s="333"/>
      <c r="J35" s="117" t="s">
        <v>175</v>
      </c>
      <c r="K35" s="198"/>
      <c r="L35" s="199"/>
      <c r="M35" s="199"/>
      <c r="N35" s="199"/>
      <c r="O35" s="200"/>
      <c r="P35" s="203">
        <v>21</v>
      </c>
      <c r="Q35" s="203"/>
      <c r="R35" s="204">
        <f t="shared" si="2"/>
        <v>0</v>
      </c>
      <c r="S35" s="204"/>
      <c r="T35" s="204"/>
      <c r="U35" s="204"/>
      <c r="V35" s="204"/>
      <c r="W35" s="205">
        <v>13</v>
      </c>
      <c r="X35" s="205"/>
      <c r="Y35" s="206"/>
      <c r="Z35" s="206"/>
      <c r="AA35" s="195">
        <f t="shared" si="1"/>
        <v>0</v>
      </c>
      <c r="AB35" s="195"/>
      <c r="AC35" s="195"/>
      <c r="AD35" s="195"/>
      <c r="AE35" s="196"/>
      <c r="AF35" s="137"/>
      <c r="AG35" s="139"/>
      <c r="AH35" s="87" t="s">
        <v>260</v>
      </c>
      <c r="AI35" s="109" t="s">
        <v>226</v>
      </c>
      <c r="AJ35" s="95"/>
      <c r="AK35" s="94"/>
      <c r="AL35" s="139"/>
      <c r="AM35" s="94"/>
      <c r="AN35" s="136"/>
    </row>
    <row r="36" spans="1:41" ht="15" customHeight="1" x14ac:dyDescent="0.15">
      <c r="A36" s="113"/>
      <c r="B36" s="279"/>
      <c r="C36" s="277"/>
      <c r="D36" s="334"/>
      <c r="E36" s="334"/>
      <c r="F36" s="334"/>
      <c r="G36" s="334"/>
      <c r="H36" s="334"/>
      <c r="I36" s="334"/>
      <c r="J36" s="117" t="s">
        <v>138</v>
      </c>
      <c r="K36" s="201"/>
      <c r="L36" s="202"/>
      <c r="M36" s="202"/>
      <c r="N36" s="202"/>
      <c r="O36" s="202"/>
      <c r="P36" s="203">
        <v>21</v>
      </c>
      <c r="Q36" s="203"/>
      <c r="R36" s="204">
        <f t="shared" si="2"/>
        <v>0</v>
      </c>
      <c r="S36" s="204"/>
      <c r="T36" s="204"/>
      <c r="U36" s="204"/>
      <c r="V36" s="204"/>
      <c r="W36" s="205">
        <v>11</v>
      </c>
      <c r="X36" s="205"/>
      <c r="Y36" s="206"/>
      <c r="Z36" s="206"/>
      <c r="AA36" s="195">
        <f t="shared" si="1"/>
        <v>0</v>
      </c>
      <c r="AB36" s="195"/>
      <c r="AC36" s="195"/>
      <c r="AD36" s="195"/>
      <c r="AE36" s="196"/>
      <c r="AF36" s="144" t="s">
        <v>187</v>
      </c>
      <c r="AG36" s="98"/>
      <c r="AH36" s="98"/>
      <c r="AI36" s="98"/>
      <c r="AJ36" s="98"/>
      <c r="AK36" s="98"/>
      <c r="AL36" s="98"/>
      <c r="AM36" s="99"/>
      <c r="AN36" s="145"/>
    </row>
    <row r="37" spans="1:41" ht="15" customHeight="1" x14ac:dyDescent="0.15">
      <c r="A37" s="115"/>
      <c r="B37" s="280"/>
      <c r="C37" s="277"/>
      <c r="D37" s="335"/>
      <c r="E37" s="335"/>
      <c r="F37" s="335"/>
      <c r="G37" s="335"/>
      <c r="H37" s="335"/>
      <c r="I37" s="335"/>
      <c r="J37" s="117" t="s">
        <v>177</v>
      </c>
      <c r="K37" s="210"/>
      <c r="L37" s="211"/>
      <c r="M37" s="211"/>
      <c r="N37" s="211"/>
      <c r="O37" s="211"/>
      <c r="P37" s="203">
        <v>23</v>
      </c>
      <c r="Q37" s="203"/>
      <c r="R37" s="204">
        <f t="shared" si="2"/>
        <v>0</v>
      </c>
      <c r="S37" s="204"/>
      <c r="T37" s="204"/>
      <c r="U37" s="204"/>
      <c r="V37" s="204"/>
      <c r="W37" s="205">
        <v>9.5</v>
      </c>
      <c r="X37" s="205"/>
      <c r="Y37" s="206"/>
      <c r="Z37" s="206"/>
      <c r="AA37" s="195">
        <f t="shared" si="1"/>
        <v>0</v>
      </c>
      <c r="AB37" s="195"/>
      <c r="AC37" s="195"/>
      <c r="AD37" s="195"/>
      <c r="AE37" s="196"/>
      <c r="AF37" s="135"/>
      <c r="AG37" s="94"/>
      <c r="AH37" s="94"/>
      <c r="AI37" s="94"/>
      <c r="AJ37" s="94"/>
      <c r="AK37" s="94"/>
      <c r="AL37" s="94"/>
      <c r="AM37" s="94"/>
      <c r="AN37" s="136"/>
    </row>
    <row r="38" spans="1:41" ht="15" customHeight="1" x14ac:dyDescent="0.15">
      <c r="A38" s="113"/>
      <c r="B38" s="281" t="s">
        <v>207</v>
      </c>
      <c r="C38" s="277"/>
      <c r="D38" s="282" t="s">
        <v>188</v>
      </c>
      <c r="E38" s="282"/>
      <c r="F38" s="282"/>
      <c r="G38" s="282"/>
      <c r="H38" s="282"/>
      <c r="I38" s="282"/>
      <c r="J38" s="117" t="s">
        <v>175</v>
      </c>
      <c r="K38" s="198"/>
      <c r="L38" s="199"/>
      <c r="M38" s="199"/>
      <c r="N38" s="199"/>
      <c r="O38" s="200"/>
      <c r="P38" s="203">
        <v>22</v>
      </c>
      <c r="Q38" s="203"/>
      <c r="R38" s="204">
        <f t="shared" si="2"/>
        <v>0</v>
      </c>
      <c r="S38" s="204"/>
      <c r="T38" s="204"/>
      <c r="U38" s="204"/>
      <c r="V38" s="204"/>
      <c r="W38" s="205">
        <v>15</v>
      </c>
      <c r="X38" s="205"/>
      <c r="Y38" s="206"/>
      <c r="Z38" s="206"/>
      <c r="AA38" s="195">
        <f t="shared" si="1"/>
        <v>0</v>
      </c>
      <c r="AB38" s="195"/>
      <c r="AC38" s="195"/>
      <c r="AD38" s="195"/>
      <c r="AE38" s="196"/>
      <c r="AF38" s="137"/>
      <c r="AG38" s="86">
        <v>1</v>
      </c>
      <c r="AH38" s="94" t="s">
        <v>231</v>
      </c>
      <c r="AI38" s="94"/>
      <c r="AJ38" s="94"/>
      <c r="AK38" s="94"/>
      <c r="AL38" s="94"/>
      <c r="AM38" s="94"/>
      <c r="AN38" s="136"/>
    </row>
    <row r="39" spans="1:41" ht="15" customHeight="1" x14ac:dyDescent="0.15">
      <c r="A39" s="113"/>
      <c r="B39" s="279"/>
      <c r="C39" s="277"/>
      <c r="D39" s="283"/>
      <c r="E39" s="283"/>
      <c r="F39" s="283"/>
      <c r="G39" s="283"/>
      <c r="H39" s="283"/>
      <c r="I39" s="283"/>
      <c r="J39" s="117" t="s">
        <v>138</v>
      </c>
      <c r="K39" s="201"/>
      <c r="L39" s="202"/>
      <c r="M39" s="202"/>
      <c r="N39" s="202"/>
      <c r="O39" s="202"/>
      <c r="P39" s="203">
        <v>22</v>
      </c>
      <c r="Q39" s="203"/>
      <c r="R39" s="204">
        <f t="shared" si="2"/>
        <v>0</v>
      </c>
      <c r="S39" s="204"/>
      <c r="T39" s="204"/>
      <c r="U39" s="204"/>
      <c r="V39" s="204"/>
      <c r="W39" s="205">
        <v>15</v>
      </c>
      <c r="X39" s="205"/>
      <c r="Y39" s="206"/>
      <c r="Z39" s="206"/>
      <c r="AA39" s="195">
        <f t="shared" si="1"/>
        <v>0</v>
      </c>
      <c r="AB39" s="195"/>
      <c r="AC39" s="195"/>
      <c r="AD39" s="195"/>
      <c r="AE39" s="196"/>
      <c r="AF39" s="137"/>
      <c r="AG39" s="86">
        <v>2</v>
      </c>
      <c r="AH39" s="94" t="s">
        <v>232</v>
      </c>
      <c r="AI39" s="94"/>
      <c r="AJ39" s="94"/>
      <c r="AK39" s="94"/>
      <c r="AL39" s="94"/>
      <c r="AM39" s="94"/>
      <c r="AN39" s="136"/>
    </row>
    <row r="40" spans="1:41" ht="15" customHeight="1" thickBot="1" x14ac:dyDescent="0.2">
      <c r="A40" s="113"/>
      <c r="B40" s="280"/>
      <c r="C40" s="277"/>
      <c r="D40" s="284"/>
      <c r="E40" s="284"/>
      <c r="F40" s="284"/>
      <c r="G40" s="284"/>
      <c r="H40" s="284"/>
      <c r="I40" s="284"/>
      <c r="J40" s="117" t="s">
        <v>177</v>
      </c>
      <c r="K40" s="210"/>
      <c r="L40" s="211"/>
      <c r="M40" s="211"/>
      <c r="N40" s="211"/>
      <c r="O40" s="211"/>
      <c r="P40" s="203">
        <v>23</v>
      </c>
      <c r="Q40" s="203"/>
      <c r="R40" s="204">
        <f t="shared" si="2"/>
        <v>0</v>
      </c>
      <c r="S40" s="204"/>
      <c r="T40" s="204"/>
      <c r="U40" s="204"/>
      <c r="V40" s="204"/>
      <c r="W40" s="205">
        <v>12</v>
      </c>
      <c r="X40" s="205"/>
      <c r="Y40" s="206"/>
      <c r="Z40" s="206"/>
      <c r="AA40" s="195">
        <f t="shared" si="1"/>
        <v>0</v>
      </c>
      <c r="AB40" s="195"/>
      <c r="AC40" s="195"/>
      <c r="AD40" s="195"/>
      <c r="AE40" s="196"/>
      <c r="AF40" s="146"/>
      <c r="AG40" s="147"/>
      <c r="AH40" s="147"/>
      <c r="AI40" s="147"/>
      <c r="AJ40" s="147"/>
      <c r="AK40" s="147"/>
      <c r="AL40" s="147"/>
      <c r="AM40" s="147"/>
      <c r="AN40" s="148"/>
    </row>
    <row r="41" spans="1:41" ht="12" x14ac:dyDescent="0.15">
      <c r="A41" s="115"/>
      <c r="B41" s="281" t="s">
        <v>208</v>
      </c>
      <c r="C41" s="277"/>
      <c r="D41" s="282" t="s">
        <v>189</v>
      </c>
      <c r="E41" s="282"/>
      <c r="F41" s="282"/>
      <c r="G41" s="282" t="s">
        <v>257</v>
      </c>
      <c r="H41" s="282"/>
      <c r="I41" s="282"/>
      <c r="J41" s="117" t="s">
        <v>175</v>
      </c>
      <c r="K41" s="198"/>
      <c r="L41" s="199"/>
      <c r="M41" s="199"/>
      <c r="N41" s="199"/>
      <c r="O41" s="200"/>
      <c r="P41" s="203">
        <v>38</v>
      </c>
      <c r="Q41" s="203"/>
      <c r="R41" s="204">
        <f t="shared" si="2"/>
        <v>0</v>
      </c>
      <c r="S41" s="204"/>
      <c r="T41" s="204"/>
      <c r="U41" s="204"/>
      <c r="V41" s="204"/>
      <c r="W41" s="205">
        <v>7.5</v>
      </c>
      <c r="X41" s="205"/>
      <c r="Y41" s="206"/>
      <c r="Z41" s="206"/>
      <c r="AA41" s="195">
        <f t="shared" si="1"/>
        <v>0</v>
      </c>
      <c r="AB41" s="195"/>
      <c r="AC41" s="195"/>
      <c r="AD41" s="195"/>
      <c r="AE41" s="196"/>
      <c r="AF41" s="94"/>
      <c r="AG41" s="94"/>
      <c r="AH41" s="94"/>
      <c r="AI41" s="94"/>
      <c r="AJ41" s="94"/>
      <c r="AK41" s="109"/>
      <c r="AL41" s="109"/>
      <c r="AM41" s="94"/>
      <c r="AN41" s="94"/>
    </row>
    <row r="42" spans="1:41" ht="12" x14ac:dyDescent="0.15">
      <c r="A42" s="113"/>
      <c r="B42" s="279"/>
      <c r="C42" s="277"/>
      <c r="D42" s="283"/>
      <c r="E42" s="283"/>
      <c r="F42" s="283"/>
      <c r="G42" s="283"/>
      <c r="H42" s="283"/>
      <c r="I42" s="283"/>
      <c r="J42" s="117" t="s">
        <v>138</v>
      </c>
      <c r="K42" s="201"/>
      <c r="L42" s="202"/>
      <c r="M42" s="202"/>
      <c r="N42" s="202"/>
      <c r="O42" s="202"/>
      <c r="P42" s="203">
        <v>38</v>
      </c>
      <c r="Q42" s="203"/>
      <c r="R42" s="204">
        <f t="shared" si="2"/>
        <v>0</v>
      </c>
      <c r="S42" s="204"/>
      <c r="T42" s="204"/>
      <c r="U42" s="204"/>
      <c r="V42" s="204"/>
      <c r="W42" s="214">
        <v>6.5</v>
      </c>
      <c r="X42" s="214"/>
      <c r="Y42" s="206"/>
      <c r="Z42" s="206"/>
      <c r="AA42" s="195">
        <f t="shared" si="1"/>
        <v>0</v>
      </c>
      <c r="AB42" s="195"/>
      <c r="AC42" s="195"/>
      <c r="AD42" s="195"/>
      <c r="AE42" s="196"/>
      <c r="AF42" s="128"/>
      <c r="AG42" s="128" t="s">
        <v>233</v>
      </c>
      <c r="AH42" s="128"/>
      <c r="AI42" s="128"/>
      <c r="AJ42" s="128"/>
      <c r="AK42" s="128"/>
      <c r="AL42" s="128"/>
      <c r="AM42" s="94"/>
      <c r="AN42" s="94"/>
    </row>
    <row r="43" spans="1:41" ht="12" customHeight="1" x14ac:dyDescent="0.15">
      <c r="A43" s="113"/>
      <c r="B43" s="279"/>
      <c r="C43" s="277"/>
      <c r="D43" s="283"/>
      <c r="E43" s="283"/>
      <c r="F43" s="283"/>
      <c r="G43" s="284"/>
      <c r="H43" s="284"/>
      <c r="I43" s="284"/>
      <c r="J43" s="117" t="s">
        <v>177</v>
      </c>
      <c r="K43" s="210"/>
      <c r="L43" s="211"/>
      <c r="M43" s="211"/>
      <c r="N43" s="211"/>
      <c r="O43" s="211"/>
      <c r="P43" s="203">
        <v>40</v>
      </c>
      <c r="Q43" s="203"/>
      <c r="R43" s="204">
        <f t="shared" si="2"/>
        <v>0</v>
      </c>
      <c r="S43" s="204"/>
      <c r="T43" s="204"/>
      <c r="U43" s="204"/>
      <c r="V43" s="204"/>
      <c r="W43" s="205">
        <v>6.5</v>
      </c>
      <c r="X43" s="205"/>
      <c r="Y43" s="206"/>
      <c r="Z43" s="206"/>
      <c r="AA43" s="195">
        <f t="shared" si="1"/>
        <v>0</v>
      </c>
      <c r="AB43" s="195"/>
      <c r="AC43" s="195"/>
      <c r="AD43" s="195"/>
      <c r="AE43" s="196"/>
      <c r="AF43" s="94"/>
      <c r="AG43" s="331" t="s">
        <v>234</v>
      </c>
      <c r="AH43" s="331"/>
      <c r="AI43" s="331"/>
      <c r="AJ43" s="331"/>
      <c r="AK43" s="331"/>
      <c r="AL43" s="331"/>
      <c r="AM43" s="331"/>
      <c r="AN43" s="331"/>
      <c r="AO43" s="149"/>
    </row>
    <row r="44" spans="1:41" ht="12" x14ac:dyDescent="0.15">
      <c r="A44" s="113"/>
      <c r="B44" s="279"/>
      <c r="C44" s="277"/>
      <c r="D44" s="283"/>
      <c r="E44" s="283"/>
      <c r="F44" s="283"/>
      <c r="G44" s="282" t="s">
        <v>258</v>
      </c>
      <c r="H44" s="282"/>
      <c r="I44" s="282"/>
      <c r="J44" s="117" t="s">
        <v>175</v>
      </c>
      <c r="K44" s="198"/>
      <c r="L44" s="199"/>
      <c r="M44" s="199"/>
      <c r="N44" s="199"/>
      <c r="O44" s="200"/>
      <c r="P44" s="203">
        <v>21</v>
      </c>
      <c r="Q44" s="203"/>
      <c r="R44" s="204">
        <f t="shared" si="2"/>
        <v>0</v>
      </c>
      <c r="S44" s="204"/>
      <c r="T44" s="204"/>
      <c r="U44" s="204"/>
      <c r="V44" s="204"/>
      <c r="W44" s="205">
        <v>7.5</v>
      </c>
      <c r="X44" s="205"/>
      <c r="Y44" s="206"/>
      <c r="Z44" s="206"/>
      <c r="AA44" s="195">
        <f t="shared" si="1"/>
        <v>0</v>
      </c>
      <c r="AB44" s="195"/>
      <c r="AC44" s="195"/>
      <c r="AD44" s="195"/>
      <c r="AE44" s="196"/>
      <c r="AF44" s="94"/>
      <c r="AG44" s="331"/>
      <c r="AH44" s="331"/>
      <c r="AI44" s="331"/>
      <c r="AJ44" s="331"/>
      <c r="AK44" s="331"/>
      <c r="AL44" s="331"/>
      <c r="AM44" s="331"/>
      <c r="AN44" s="331"/>
      <c r="AO44" s="149"/>
    </row>
    <row r="45" spans="1:41" ht="12" x14ac:dyDescent="0.15">
      <c r="A45" s="115"/>
      <c r="B45" s="279"/>
      <c r="C45" s="277"/>
      <c r="D45" s="283"/>
      <c r="E45" s="283"/>
      <c r="F45" s="283"/>
      <c r="G45" s="283"/>
      <c r="H45" s="283"/>
      <c r="I45" s="283"/>
      <c r="J45" s="117" t="s">
        <v>138</v>
      </c>
      <c r="K45" s="201"/>
      <c r="L45" s="202"/>
      <c r="M45" s="202"/>
      <c r="N45" s="202"/>
      <c r="O45" s="202"/>
      <c r="P45" s="203">
        <v>21</v>
      </c>
      <c r="Q45" s="203"/>
      <c r="R45" s="204">
        <f t="shared" si="2"/>
        <v>0</v>
      </c>
      <c r="S45" s="204"/>
      <c r="T45" s="204"/>
      <c r="U45" s="204"/>
      <c r="V45" s="204"/>
      <c r="W45" s="205">
        <v>6.5</v>
      </c>
      <c r="X45" s="205"/>
      <c r="Y45" s="206"/>
      <c r="Z45" s="206"/>
      <c r="AA45" s="195">
        <f t="shared" si="1"/>
        <v>0</v>
      </c>
      <c r="AB45" s="195"/>
      <c r="AC45" s="195"/>
      <c r="AD45" s="195"/>
      <c r="AE45" s="196"/>
      <c r="AF45" s="94"/>
      <c r="AG45" s="332" t="s">
        <v>235</v>
      </c>
      <c r="AH45" s="332"/>
      <c r="AI45" s="332"/>
      <c r="AJ45" s="332"/>
      <c r="AK45" s="332"/>
      <c r="AL45" s="332"/>
      <c r="AM45" s="332"/>
      <c r="AN45" s="332"/>
      <c r="AO45" s="149"/>
    </row>
    <row r="46" spans="1:41" ht="12" x14ac:dyDescent="0.15">
      <c r="A46" s="113"/>
      <c r="B46" s="280"/>
      <c r="C46" s="277"/>
      <c r="D46" s="284"/>
      <c r="E46" s="284"/>
      <c r="F46" s="284"/>
      <c r="G46" s="284"/>
      <c r="H46" s="284"/>
      <c r="I46" s="284"/>
      <c r="J46" s="117" t="s">
        <v>177</v>
      </c>
      <c r="K46" s="210"/>
      <c r="L46" s="211"/>
      <c r="M46" s="211"/>
      <c r="N46" s="211"/>
      <c r="O46" s="211"/>
      <c r="P46" s="203">
        <v>22</v>
      </c>
      <c r="Q46" s="203"/>
      <c r="R46" s="204">
        <f t="shared" si="2"/>
        <v>0</v>
      </c>
      <c r="S46" s="204"/>
      <c r="T46" s="204"/>
      <c r="U46" s="204"/>
      <c r="V46" s="204"/>
      <c r="W46" s="205">
        <v>6.5</v>
      </c>
      <c r="X46" s="205"/>
      <c r="Y46" s="206"/>
      <c r="Z46" s="206"/>
      <c r="AA46" s="195">
        <f t="shared" si="1"/>
        <v>0</v>
      </c>
      <c r="AB46" s="195"/>
      <c r="AC46" s="195"/>
      <c r="AD46" s="195"/>
      <c r="AE46" s="196"/>
      <c r="AF46" s="94"/>
      <c r="AG46" s="332"/>
      <c r="AH46" s="332"/>
      <c r="AI46" s="332"/>
      <c r="AJ46" s="332"/>
      <c r="AK46" s="332"/>
      <c r="AL46" s="332"/>
      <c r="AM46" s="332"/>
      <c r="AN46" s="332"/>
      <c r="AO46" s="149"/>
    </row>
    <row r="47" spans="1:41" ht="15" customHeight="1" x14ac:dyDescent="0.15">
      <c r="A47" s="113"/>
      <c r="B47" s="281" t="s">
        <v>190</v>
      </c>
      <c r="C47" s="277"/>
      <c r="D47" s="282" t="s">
        <v>259</v>
      </c>
      <c r="E47" s="282"/>
      <c r="F47" s="282"/>
      <c r="G47" s="282"/>
      <c r="H47" s="282"/>
      <c r="I47" s="282"/>
      <c r="J47" s="117" t="s">
        <v>175</v>
      </c>
      <c r="K47" s="198"/>
      <c r="L47" s="199"/>
      <c r="M47" s="199"/>
      <c r="N47" s="199"/>
      <c r="O47" s="200"/>
      <c r="P47" s="203">
        <v>23</v>
      </c>
      <c r="Q47" s="203"/>
      <c r="R47" s="204">
        <f t="shared" si="2"/>
        <v>0</v>
      </c>
      <c r="S47" s="204"/>
      <c r="T47" s="204"/>
      <c r="U47" s="204"/>
      <c r="V47" s="204"/>
      <c r="W47" s="205">
        <v>19</v>
      </c>
      <c r="X47" s="205"/>
      <c r="Y47" s="206"/>
      <c r="Z47" s="206"/>
      <c r="AA47" s="195">
        <f t="shared" si="1"/>
        <v>0</v>
      </c>
      <c r="AB47" s="195"/>
      <c r="AC47" s="195"/>
      <c r="AD47" s="195"/>
      <c r="AE47" s="196"/>
      <c r="AF47" s="94"/>
      <c r="AG47" s="213" t="s">
        <v>236</v>
      </c>
      <c r="AH47" s="213"/>
      <c r="AI47" s="213"/>
      <c r="AJ47" s="213"/>
      <c r="AK47" s="213"/>
      <c r="AL47" s="213"/>
      <c r="AM47" s="213"/>
      <c r="AN47" s="213"/>
      <c r="AO47" s="149"/>
    </row>
    <row r="48" spans="1:41" ht="15" customHeight="1" x14ac:dyDescent="0.15">
      <c r="A48" s="113"/>
      <c r="B48" s="279"/>
      <c r="C48" s="277"/>
      <c r="D48" s="283"/>
      <c r="E48" s="283"/>
      <c r="F48" s="283"/>
      <c r="G48" s="283"/>
      <c r="H48" s="283"/>
      <c r="I48" s="283"/>
      <c r="J48" s="117" t="s">
        <v>138</v>
      </c>
      <c r="K48" s="201"/>
      <c r="L48" s="202"/>
      <c r="M48" s="202"/>
      <c r="N48" s="202"/>
      <c r="O48" s="202"/>
      <c r="P48" s="203">
        <v>23</v>
      </c>
      <c r="Q48" s="203"/>
      <c r="R48" s="204">
        <f t="shared" si="2"/>
        <v>0</v>
      </c>
      <c r="S48" s="204"/>
      <c r="T48" s="204"/>
      <c r="U48" s="204"/>
      <c r="V48" s="204"/>
      <c r="W48" s="205">
        <v>17</v>
      </c>
      <c r="X48" s="205"/>
      <c r="Y48" s="206"/>
      <c r="Z48" s="206"/>
      <c r="AA48" s="195">
        <f t="shared" si="1"/>
        <v>0</v>
      </c>
      <c r="AB48" s="195"/>
      <c r="AC48" s="195"/>
      <c r="AD48" s="195"/>
      <c r="AE48" s="196"/>
      <c r="AF48" s="94"/>
      <c r="AG48" s="213"/>
      <c r="AH48" s="213"/>
      <c r="AI48" s="213"/>
      <c r="AJ48" s="213"/>
      <c r="AK48" s="213"/>
      <c r="AL48" s="213"/>
      <c r="AM48" s="213"/>
      <c r="AN48" s="213"/>
      <c r="AO48" s="149"/>
    </row>
    <row r="49" spans="1:41" ht="15" customHeight="1" thickBot="1" x14ac:dyDescent="0.2">
      <c r="A49" s="115"/>
      <c r="B49" s="280"/>
      <c r="C49" s="277"/>
      <c r="D49" s="284"/>
      <c r="E49" s="284"/>
      <c r="F49" s="284"/>
      <c r="G49" s="284"/>
      <c r="H49" s="284"/>
      <c r="I49" s="284"/>
      <c r="J49" s="117" t="s">
        <v>177</v>
      </c>
      <c r="K49" s="217"/>
      <c r="L49" s="218"/>
      <c r="M49" s="218"/>
      <c r="N49" s="218"/>
      <c r="O49" s="218"/>
      <c r="P49" s="219">
        <v>24</v>
      </c>
      <c r="Q49" s="219"/>
      <c r="R49" s="220">
        <f t="shared" si="2"/>
        <v>0</v>
      </c>
      <c r="S49" s="220"/>
      <c r="T49" s="220"/>
      <c r="U49" s="220"/>
      <c r="V49" s="220"/>
      <c r="W49" s="221">
        <v>15</v>
      </c>
      <c r="X49" s="221"/>
      <c r="Y49" s="222"/>
      <c r="Z49" s="222"/>
      <c r="AA49" s="215">
        <f t="shared" si="1"/>
        <v>0</v>
      </c>
      <c r="AB49" s="215"/>
      <c r="AC49" s="215"/>
      <c r="AD49" s="215"/>
      <c r="AE49" s="216"/>
      <c r="AF49" s="94"/>
      <c r="AG49" s="94"/>
      <c r="AH49" s="94"/>
      <c r="AI49" s="94"/>
      <c r="AJ49" s="94"/>
      <c r="AK49" s="94"/>
      <c r="AL49" s="94"/>
      <c r="AM49" s="94"/>
      <c r="AN49" s="94"/>
      <c r="AO49" s="149"/>
    </row>
    <row r="50" spans="1:41" ht="15.75" customHeight="1" x14ac:dyDescent="0.15">
      <c r="A50" s="113"/>
      <c r="B50" s="269" t="s">
        <v>202</v>
      </c>
      <c r="C50" s="269"/>
      <c r="D50" s="269"/>
      <c r="E50" s="269"/>
      <c r="F50" s="269"/>
      <c r="G50" s="269"/>
      <c r="H50" s="269"/>
      <c r="I50" s="269"/>
      <c r="J50" s="271"/>
      <c r="K50" s="239">
        <f>SUM(K23:O49)</f>
        <v>0</v>
      </c>
      <c r="L50" s="240"/>
      <c r="M50" s="240"/>
      <c r="N50" s="240"/>
      <c r="O50" s="241"/>
      <c r="P50" s="236"/>
      <c r="Q50" s="236"/>
      <c r="R50" s="239">
        <f>SUM(R23:V49)</f>
        <v>0</v>
      </c>
      <c r="S50" s="240"/>
      <c r="T50" s="240"/>
      <c r="U50" s="240"/>
      <c r="V50" s="241"/>
      <c r="W50" s="238"/>
      <c r="X50" s="238"/>
      <c r="Y50" s="238"/>
      <c r="Z50" s="238"/>
      <c r="AA50" s="239">
        <f>SUM(AA23:AE49)</f>
        <v>0</v>
      </c>
      <c r="AB50" s="240"/>
      <c r="AC50" s="240"/>
      <c r="AD50" s="240"/>
      <c r="AE50" s="241"/>
      <c r="AF50" s="94"/>
      <c r="AG50" s="94" t="s">
        <v>240</v>
      </c>
      <c r="AH50" s="94"/>
      <c r="AI50" s="94"/>
      <c r="AJ50" s="94"/>
      <c r="AK50" s="94"/>
      <c r="AL50" s="94"/>
      <c r="AM50" s="94"/>
      <c r="AN50" s="94"/>
      <c r="AO50" s="149"/>
    </row>
    <row r="51" spans="1:41" ht="15.75" customHeight="1" x14ac:dyDescent="0.15">
      <c r="A51" s="113"/>
      <c r="B51" s="270"/>
      <c r="C51" s="270"/>
      <c r="D51" s="270"/>
      <c r="E51" s="270"/>
      <c r="F51" s="270"/>
      <c r="G51" s="270"/>
      <c r="H51" s="270"/>
      <c r="I51" s="270"/>
      <c r="J51" s="272"/>
      <c r="K51" s="242"/>
      <c r="L51" s="243"/>
      <c r="M51" s="243"/>
      <c r="N51" s="243"/>
      <c r="O51" s="244"/>
      <c r="P51" s="237"/>
      <c r="Q51" s="237"/>
      <c r="R51" s="242"/>
      <c r="S51" s="243"/>
      <c r="T51" s="243"/>
      <c r="U51" s="243"/>
      <c r="V51" s="244"/>
      <c r="W51" s="237"/>
      <c r="X51" s="237"/>
      <c r="Y51" s="237"/>
      <c r="Z51" s="237"/>
      <c r="AA51" s="242"/>
      <c r="AB51" s="243"/>
      <c r="AC51" s="243"/>
      <c r="AD51" s="243"/>
      <c r="AE51" s="244"/>
      <c r="AF51" s="94"/>
      <c r="AG51" s="223"/>
      <c r="AH51" s="223"/>
      <c r="AI51" s="223"/>
      <c r="AJ51" s="223"/>
      <c r="AK51" s="223"/>
      <c r="AL51" s="223"/>
      <c r="AM51" s="109" t="s">
        <v>223</v>
      </c>
      <c r="AN51" s="94"/>
      <c r="AO51" s="149"/>
    </row>
    <row r="52" spans="1:41" ht="22.5" customHeight="1" x14ac:dyDescent="0.15">
      <c r="A52" s="113"/>
      <c r="B52" s="273" t="s">
        <v>203</v>
      </c>
      <c r="C52" s="273"/>
      <c r="D52" s="273"/>
      <c r="E52" s="273"/>
      <c r="F52" s="273"/>
      <c r="G52" s="273"/>
      <c r="H52" s="273"/>
      <c r="I52" s="273"/>
      <c r="J52" s="150"/>
      <c r="K52" s="274"/>
      <c r="L52" s="275"/>
      <c r="M52" s="275"/>
      <c r="N52" s="275"/>
      <c r="O52" s="276"/>
      <c r="P52" s="237"/>
      <c r="Q52" s="237"/>
      <c r="R52" s="275"/>
      <c r="S52" s="275"/>
      <c r="T52" s="275"/>
      <c r="U52" s="275"/>
      <c r="V52" s="275"/>
      <c r="W52" s="245">
        <v>0.02</v>
      </c>
      <c r="X52" s="245"/>
      <c r="Y52" s="237"/>
      <c r="Z52" s="237"/>
      <c r="AA52" s="246">
        <f>ROUNDDOWN(R50*W52,0)</f>
        <v>0</v>
      </c>
      <c r="AB52" s="246"/>
      <c r="AC52" s="246"/>
      <c r="AD52" s="246"/>
      <c r="AE52" s="247"/>
      <c r="AF52" s="94"/>
      <c r="AG52" s="94"/>
      <c r="AH52" s="94"/>
      <c r="AI52" s="94"/>
      <c r="AJ52" s="94"/>
      <c r="AK52" s="94"/>
      <c r="AL52" s="94"/>
      <c r="AM52" s="94"/>
      <c r="AN52" s="94"/>
    </row>
    <row r="53" spans="1:41" ht="11.25" x14ac:dyDescent="0.15">
      <c r="A53" s="94"/>
      <c r="B53" s="101"/>
      <c r="C53" s="101"/>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row>
    <row r="54" spans="1:41" ht="10.5" customHeight="1" x14ac:dyDescent="0.15">
      <c r="A54" s="114"/>
      <c r="B54" s="228" t="s">
        <v>241</v>
      </c>
      <c r="C54" s="229"/>
      <c r="D54" s="229"/>
      <c r="E54" s="229"/>
      <c r="F54" s="229"/>
      <c r="G54" s="229"/>
      <c r="H54" s="229"/>
      <c r="I54" s="229"/>
      <c r="J54" s="229"/>
      <c r="K54" s="230" t="s">
        <v>242</v>
      </c>
      <c r="L54" s="224"/>
      <c r="M54" s="231"/>
      <c r="N54" s="166" t="s">
        <v>243</v>
      </c>
      <c r="O54" s="166"/>
      <c r="P54" s="224" t="s">
        <v>246</v>
      </c>
      <c r="Q54" s="225"/>
      <c r="R54" s="226"/>
      <c r="S54" s="228" t="s">
        <v>241</v>
      </c>
      <c r="T54" s="229"/>
      <c r="U54" s="229"/>
      <c r="V54" s="229"/>
      <c r="W54" s="229"/>
      <c r="X54" s="229"/>
      <c r="Y54" s="229"/>
      <c r="Z54" s="229"/>
      <c r="AA54" s="229"/>
      <c r="AB54" s="230" t="s">
        <v>242</v>
      </c>
      <c r="AC54" s="224"/>
      <c r="AD54" s="231"/>
      <c r="AE54" s="166" t="s">
        <v>243</v>
      </c>
      <c r="AF54" s="166"/>
      <c r="AG54" s="224" t="s">
        <v>246</v>
      </c>
      <c r="AH54" s="225"/>
      <c r="AI54" s="226"/>
      <c r="AJ54" s="94"/>
      <c r="AK54" s="94"/>
      <c r="AL54" s="94"/>
      <c r="AM54" s="94"/>
      <c r="AN54" s="94"/>
    </row>
    <row r="55" spans="1:41" x14ac:dyDescent="0.15">
      <c r="A55" s="114"/>
      <c r="B55" s="228"/>
      <c r="C55" s="229"/>
      <c r="D55" s="229"/>
      <c r="E55" s="229"/>
      <c r="F55" s="229"/>
      <c r="G55" s="229"/>
      <c r="H55" s="229"/>
      <c r="I55" s="229"/>
      <c r="J55" s="229"/>
      <c r="K55" s="230"/>
      <c r="L55" s="224"/>
      <c r="M55" s="231"/>
      <c r="N55" s="110" t="s">
        <v>244</v>
      </c>
      <c r="O55" s="110" t="s">
        <v>245</v>
      </c>
      <c r="P55" s="225"/>
      <c r="Q55" s="225"/>
      <c r="R55" s="226"/>
      <c r="S55" s="228"/>
      <c r="T55" s="229"/>
      <c r="U55" s="229"/>
      <c r="V55" s="229"/>
      <c r="W55" s="229"/>
      <c r="X55" s="229"/>
      <c r="Y55" s="229"/>
      <c r="Z55" s="229"/>
      <c r="AA55" s="229"/>
      <c r="AB55" s="230"/>
      <c r="AC55" s="224"/>
      <c r="AD55" s="231"/>
      <c r="AE55" s="110" t="s">
        <v>244</v>
      </c>
      <c r="AF55" s="110" t="s">
        <v>245</v>
      </c>
      <c r="AG55" s="225"/>
      <c r="AH55" s="225"/>
      <c r="AI55" s="226"/>
      <c r="AJ55" s="94"/>
      <c r="AK55" s="94"/>
      <c r="AL55" s="94"/>
      <c r="AM55" s="94"/>
      <c r="AN55" s="94"/>
    </row>
    <row r="56" spans="1:41" ht="17.25" customHeight="1" x14ac:dyDescent="0.15">
      <c r="A56" s="114"/>
      <c r="B56" s="93"/>
      <c r="C56" s="232"/>
      <c r="D56" s="233"/>
      <c r="E56" s="233"/>
      <c r="F56" s="233"/>
      <c r="G56" s="233"/>
      <c r="H56" s="233"/>
      <c r="I56" s="233"/>
      <c r="J56" s="233"/>
      <c r="K56" s="234"/>
      <c r="L56" s="235"/>
      <c r="M56" s="151" t="s">
        <v>223</v>
      </c>
      <c r="N56" s="91"/>
      <c r="O56" s="91"/>
      <c r="P56" s="227"/>
      <c r="Q56" s="227"/>
      <c r="R56" s="152" t="s">
        <v>247</v>
      </c>
      <c r="S56" s="93"/>
      <c r="T56" s="232"/>
      <c r="U56" s="233"/>
      <c r="V56" s="233"/>
      <c r="W56" s="233"/>
      <c r="X56" s="233"/>
      <c r="Y56" s="233"/>
      <c r="Z56" s="233"/>
      <c r="AA56" s="233"/>
      <c r="AB56" s="234"/>
      <c r="AC56" s="235"/>
      <c r="AD56" s="151" t="s">
        <v>223</v>
      </c>
      <c r="AE56" s="91"/>
      <c r="AF56" s="91"/>
      <c r="AG56" s="227"/>
      <c r="AH56" s="227"/>
      <c r="AI56" s="152" t="s">
        <v>247</v>
      </c>
      <c r="AJ56" s="94"/>
      <c r="AK56" s="109"/>
      <c r="AL56" s="109"/>
      <c r="AM56" s="94"/>
      <c r="AN56" s="94"/>
    </row>
    <row r="57" spans="1:41" ht="17.25" customHeight="1" x14ac:dyDescent="0.15">
      <c r="A57" s="114"/>
      <c r="B57" s="93"/>
      <c r="C57" s="232"/>
      <c r="D57" s="233"/>
      <c r="E57" s="233"/>
      <c r="F57" s="233"/>
      <c r="G57" s="233"/>
      <c r="H57" s="233"/>
      <c r="I57" s="233"/>
      <c r="J57" s="233"/>
      <c r="K57" s="234"/>
      <c r="L57" s="235"/>
      <c r="M57" s="151" t="s">
        <v>223</v>
      </c>
      <c r="N57" s="91"/>
      <c r="O57" s="91"/>
      <c r="P57" s="92"/>
      <c r="Q57" s="92"/>
      <c r="R57" s="152" t="s">
        <v>247</v>
      </c>
      <c r="S57" s="93"/>
      <c r="T57" s="232"/>
      <c r="U57" s="233"/>
      <c r="V57" s="233"/>
      <c r="W57" s="233"/>
      <c r="X57" s="233"/>
      <c r="Y57" s="233"/>
      <c r="Z57" s="233"/>
      <c r="AA57" s="233"/>
      <c r="AB57" s="234"/>
      <c r="AC57" s="235"/>
      <c r="AD57" s="151" t="s">
        <v>223</v>
      </c>
      <c r="AE57" s="91"/>
      <c r="AF57" s="91"/>
      <c r="AG57" s="92"/>
      <c r="AH57" s="92"/>
      <c r="AI57" s="152" t="s">
        <v>247</v>
      </c>
      <c r="AJ57" s="94"/>
      <c r="AK57" s="109"/>
      <c r="AL57" s="109"/>
      <c r="AM57" s="94"/>
      <c r="AN57" s="94"/>
    </row>
    <row r="58" spans="1:41" ht="17.25" customHeight="1" x14ac:dyDescent="0.15">
      <c r="A58" s="94"/>
      <c r="B58" s="93"/>
      <c r="C58" s="232"/>
      <c r="D58" s="233"/>
      <c r="E58" s="233"/>
      <c r="F58" s="233"/>
      <c r="G58" s="233"/>
      <c r="H58" s="233"/>
      <c r="I58" s="233"/>
      <c r="J58" s="233"/>
      <c r="K58" s="234"/>
      <c r="L58" s="235"/>
      <c r="M58" s="151" t="s">
        <v>223</v>
      </c>
      <c r="N58" s="91"/>
      <c r="O58" s="91"/>
      <c r="P58" s="92"/>
      <c r="Q58" s="92"/>
      <c r="R58" s="152" t="s">
        <v>247</v>
      </c>
      <c r="S58" s="93"/>
      <c r="T58" s="232"/>
      <c r="U58" s="233"/>
      <c r="V58" s="233"/>
      <c r="W58" s="233"/>
      <c r="X58" s="233"/>
      <c r="Y58" s="233"/>
      <c r="Z58" s="233"/>
      <c r="AA58" s="233"/>
      <c r="AB58" s="234"/>
      <c r="AC58" s="235"/>
      <c r="AD58" s="151" t="s">
        <v>223</v>
      </c>
      <c r="AE58" s="91"/>
      <c r="AF58" s="91"/>
      <c r="AG58" s="92"/>
      <c r="AH58" s="92"/>
      <c r="AI58" s="152" t="s">
        <v>247</v>
      </c>
      <c r="AJ58" s="94"/>
      <c r="AK58" s="109"/>
      <c r="AL58" s="109"/>
      <c r="AM58" s="94"/>
      <c r="AN58" s="94"/>
    </row>
    <row r="59" spans="1:41" x14ac:dyDescent="0.1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109"/>
      <c r="AL59" s="109"/>
      <c r="AM59" s="94"/>
      <c r="AN59" s="94"/>
    </row>
    <row r="60" spans="1:41" x14ac:dyDescent="0.15">
      <c r="A60" s="94"/>
      <c r="B60" s="212" t="s">
        <v>248</v>
      </c>
      <c r="C60" s="212"/>
      <c r="D60" s="212"/>
      <c r="E60" s="212"/>
      <c r="F60" s="212"/>
      <c r="G60" s="212"/>
      <c r="H60" s="212"/>
      <c r="I60" s="212"/>
      <c r="J60" s="212"/>
      <c r="K60" s="212"/>
      <c r="L60" s="212"/>
      <c r="M60" s="109"/>
      <c r="N60" s="94"/>
      <c r="O60" s="94"/>
      <c r="P60" s="94"/>
      <c r="Q60" s="94"/>
      <c r="R60" s="94"/>
      <c r="S60" s="94"/>
      <c r="T60" s="94"/>
      <c r="U60" s="94"/>
      <c r="V60" s="94"/>
      <c r="W60" s="94"/>
      <c r="X60" s="94"/>
      <c r="Y60" s="94"/>
      <c r="Z60" s="314" t="s">
        <v>252</v>
      </c>
      <c r="AA60" s="314"/>
      <c r="AB60" s="314"/>
      <c r="AC60" s="315" t="s">
        <v>253</v>
      </c>
      <c r="AD60" s="316"/>
      <c r="AE60" s="316"/>
      <c r="AF60" s="316"/>
      <c r="AG60" s="315" t="s">
        <v>254</v>
      </c>
      <c r="AH60" s="316"/>
      <c r="AI60" s="316"/>
      <c r="AJ60" s="317"/>
      <c r="AK60" s="315" t="s">
        <v>255</v>
      </c>
      <c r="AL60" s="316"/>
      <c r="AM60" s="316"/>
      <c r="AN60" s="317"/>
    </row>
    <row r="61" spans="1:41" ht="15" customHeight="1" x14ac:dyDescent="0.15">
      <c r="A61" s="94"/>
      <c r="B61" s="212"/>
      <c r="C61" s="212"/>
      <c r="D61" s="212"/>
      <c r="E61" s="212"/>
      <c r="F61" s="212"/>
      <c r="G61" s="212"/>
      <c r="H61" s="212"/>
      <c r="I61" s="212"/>
      <c r="J61" s="212"/>
      <c r="K61" s="212"/>
      <c r="L61" s="212"/>
      <c r="M61" s="109"/>
      <c r="N61" s="94"/>
      <c r="O61" s="94"/>
      <c r="P61" s="94"/>
      <c r="Q61" s="94"/>
      <c r="R61" s="94"/>
      <c r="S61" s="94"/>
      <c r="T61" s="94"/>
      <c r="U61" s="94"/>
      <c r="V61" s="94"/>
      <c r="W61" s="94"/>
      <c r="X61" s="94"/>
      <c r="Y61" s="94"/>
      <c r="Z61" s="94"/>
      <c r="AA61" s="94"/>
      <c r="AB61" s="153" t="s">
        <v>116</v>
      </c>
      <c r="AC61" s="160"/>
      <c r="AD61" s="161"/>
      <c r="AE61" s="161"/>
      <c r="AF61" s="154" t="s">
        <v>223</v>
      </c>
      <c r="AG61" s="160"/>
      <c r="AH61" s="161"/>
      <c r="AI61" s="161"/>
      <c r="AJ61" s="154" t="s">
        <v>223</v>
      </c>
      <c r="AK61" s="160"/>
      <c r="AL61" s="161"/>
      <c r="AM61" s="161"/>
      <c r="AN61" s="155" t="s">
        <v>223</v>
      </c>
    </row>
    <row r="62" spans="1:41" ht="15" customHeight="1" x14ac:dyDescent="0.15">
      <c r="A62" s="94"/>
      <c r="B62" s="94" t="s">
        <v>191</v>
      </c>
      <c r="C62" s="90"/>
      <c r="D62" s="94" t="s">
        <v>0</v>
      </c>
      <c r="E62" s="90"/>
      <c r="F62" s="94" t="s">
        <v>184</v>
      </c>
      <c r="G62" s="90"/>
      <c r="H62" s="94" t="s">
        <v>1</v>
      </c>
      <c r="I62" s="94"/>
      <c r="J62" s="94"/>
      <c r="K62" s="94"/>
      <c r="L62" s="313" t="s">
        <v>251</v>
      </c>
      <c r="M62" s="313"/>
      <c r="N62" s="313"/>
      <c r="O62" s="319"/>
      <c r="P62" s="319"/>
      <c r="Q62" s="319"/>
      <c r="R62" s="319"/>
      <c r="S62" s="319"/>
      <c r="T62" s="319"/>
      <c r="U62" s="319"/>
      <c r="V62" s="319"/>
      <c r="W62" s="319"/>
      <c r="X62" s="319"/>
      <c r="Y62" s="319"/>
      <c r="Z62" s="94"/>
      <c r="AA62" s="94"/>
      <c r="AB62" s="153" t="s">
        <v>117</v>
      </c>
      <c r="AC62" s="160"/>
      <c r="AD62" s="161"/>
      <c r="AE62" s="161"/>
      <c r="AF62" s="154" t="s">
        <v>223</v>
      </c>
      <c r="AG62" s="160"/>
      <c r="AH62" s="161"/>
      <c r="AI62" s="161"/>
      <c r="AJ62" s="154" t="s">
        <v>223</v>
      </c>
      <c r="AK62" s="160"/>
      <c r="AL62" s="161"/>
      <c r="AM62" s="161"/>
      <c r="AN62" s="155" t="s">
        <v>223</v>
      </c>
    </row>
    <row r="63" spans="1:41" ht="15" customHeight="1" x14ac:dyDescent="0.15">
      <c r="A63" s="94"/>
      <c r="B63" s="94"/>
      <c r="C63" s="94"/>
      <c r="D63" s="94"/>
      <c r="E63" s="94"/>
      <c r="F63" s="94"/>
      <c r="G63" s="94"/>
      <c r="H63" s="94"/>
      <c r="I63" s="94"/>
      <c r="J63" s="94"/>
      <c r="K63" s="94"/>
      <c r="L63" s="94"/>
      <c r="M63" s="94"/>
      <c r="N63" s="94"/>
      <c r="O63" s="319"/>
      <c r="P63" s="319"/>
      <c r="Q63" s="319"/>
      <c r="R63" s="319"/>
      <c r="S63" s="319"/>
      <c r="T63" s="319"/>
      <c r="U63" s="319"/>
      <c r="V63" s="319"/>
      <c r="W63" s="319"/>
      <c r="X63" s="319"/>
      <c r="Y63" s="319"/>
      <c r="Z63" s="94"/>
      <c r="AA63" s="94"/>
      <c r="AB63" s="153" t="s">
        <v>121</v>
      </c>
      <c r="AC63" s="160"/>
      <c r="AD63" s="161"/>
      <c r="AE63" s="161"/>
      <c r="AF63" s="154" t="s">
        <v>223</v>
      </c>
      <c r="AG63" s="160"/>
      <c r="AH63" s="161"/>
      <c r="AI63" s="161"/>
      <c r="AJ63" s="154" t="s">
        <v>223</v>
      </c>
      <c r="AK63" s="160"/>
      <c r="AL63" s="161"/>
      <c r="AM63" s="161"/>
      <c r="AN63" s="155" t="s">
        <v>223</v>
      </c>
    </row>
    <row r="64" spans="1:41" ht="15" customHeight="1" x14ac:dyDescent="0.15">
      <c r="A64" s="94"/>
      <c r="B64" s="89" t="s">
        <v>250</v>
      </c>
      <c r="C64" s="318" t="s">
        <v>249</v>
      </c>
      <c r="D64" s="318"/>
      <c r="E64" s="318"/>
      <c r="F64" s="318"/>
      <c r="G64" s="318"/>
      <c r="H64" s="318"/>
      <c r="I64" s="318"/>
      <c r="J64" s="318"/>
      <c r="K64" s="318"/>
      <c r="L64" s="318"/>
      <c r="M64" s="94"/>
      <c r="N64" s="94"/>
      <c r="O64" s="320"/>
      <c r="P64" s="320"/>
      <c r="Q64" s="320"/>
      <c r="R64" s="320"/>
      <c r="S64" s="320"/>
      <c r="T64" s="320"/>
      <c r="U64" s="320"/>
      <c r="V64" s="320"/>
      <c r="W64" s="320"/>
      <c r="X64" s="320"/>
      <c r="Y64" s="320"/>
      <c r="Z64" s="94"/>
      <c r="AA64" s="94"/>
      <c r="AB64" s="94"/>
      <c r="AC64" s="94"/>
      <c r="AD64" s="94"/>
      <c r="AE64" s="94"/>
      <c r="AF64" s="94"/>
      <c r="AG64" s="94"/>
      <c r="AH64" s="94"/>
      <c r="AI64" s="94"/>
      <c r="AJ64" s="94"/>
      <c r="AK64" s="94"/>
      <c r="AL64" s="94"/>
      <c r="AM64" s="94"/>
      <c r="AN64" s="94"/>
    </row>
    <row r="65" spans="1:40" ht="15" customHeight="1" x14ac:dyDescent="0.15">
      <c r="A65" s="10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162" t="s">
        <v>256</v>
      </c>
      <c r="AC65" s="162"/>
      <c r="AD65" s="162"/>
      <c r="AE65" s="163"/>
      <c r="AF65" s="163"/>
      <c r="AG65" s="163"/>
      <c r="AH65" s="163"/>
      <c r="AI65" s="163"/>
      <c r="AJ65" s="163"/>
      <c r="AK65" s="163"/>
      <c r="AL65" s="163"/>
      <c r="AM65" s="163"/>
      <c r="AN65" s="163"/>
    </row>
    <row r="66" spans="1:40" ht="15" customHeight="1" x14ac:dyDescent="0.15">
      <c r="A66" s="101"/>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row>
    <row r="67" spans="1:40" ht="15" customHeight="1" x14ac:dyDescent="0.15">
      <c r="A67" s="156"/>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row>
    <row r="68" spans="1:40" ht="10.5" customHeight="1" x14ac:dyDescent="0.15"/>
    <row r="69" spans="1:40" ht="10.5" customHeight="1" x14ac:dyDescent="0.15"/>
    <row r="70" spans="1:40" ht="10.5" customHeight="1" x14ac:dyDescent="0.15"/>
  </sheetData>
  <sheetProtection sheet="1" objects="1" scenarios="1" selectLockedCells="1"/>
  <mergeCells count="318">
    <mergeCell ref="L62:N62"/>
    <mergeCell ref="Z60:AB60"/>
    <mergeCell ref="AC60:AF60"/>
    <mergeCell ref="AG60:AJ60"/>
    <mergeCell ref="AK60:AN60"/>
    <mergeCell ref="C64:L64"/>
    <mergeCell ref="O62:Y64"/>
    <mergeCell ref="AI3:AL3"/>
    <mergeCell ref="AM1:AN1"/>
    <mergeCell ref="AJ22:AL22"/>
    <mergeCell ref="AK24:AM24"/>
    <mergeCell ref="AF25:AM26"/>
    <mergeCell ref="D41:F46"/>
    <mergeCell ref="AH30:AL30"/>
    <mergeCell ref="AG32:AL32"/>
    <mergeCell ref="AH31:AN31"/>
    <mergeCell ref="AG43:AN44"/>
    <mergeCell ref="AG45:AN46"/>
    <mergeCell ref="D23:I25"/>
    <mergeCell ref="D26:I28"/>
    <mergeCell ref="D29:I31"/>
    <mergeCell ref="D32:I34"/>
    <mergeCell ref="D35:I37"/>
    <mergeCell ref="D38:I40"/>
    <mergeCell ref="G41:I43"/>
    <mergeCell ref="G44:I46"/>
    <mergeCell ref="H15:N16"/>
    <mergeCell ref="AG34:AH34"/>
    <mergeCell ref="B4:C5"/>
    <mergeCell ref="E4:I5"/>
    <mergeCell ref="E6:Q7"/>
    <mergeCell ref="E8:Q9"/>
    <mergeCell ref="S13:U14"/>
    <mergeCell ref="V13:AE15"/>
    <mergeCell ref="X3:AE5"/>
    <mergeCell ref="S3:W5"/>
    <mergeCell ref="AG11:AG12"/>
    <mergeCell ref="AD9:AG10"/>
    <mergeCell ref="D4:D5"/>
    <mergeCell ref="K18:O19"/>
    <mergeCell ref="R18:V19"/>
    <mergeCell ref="AA18:AE19"/>
    <mergeCell ref="K21:O21"/>
    <mergeCell ref="K22:O22"/>
    <mergeCell ref="P21:Q21"/>
    <mergeCell ref="P22:Q22"/>
    <mergeCell ref="R21:V21"/>
    <mergeCell ref="R22:V22"/>
    <mergeCell ref="B50:I51"/>
    <mergeCell ref="J50:J51"/>
    <mergeCell ref="B52:I52"/>
    <mergeCell ref="K50:O51"/>
    <mergeCell ref="K52:O52"/>
    <mergeCell ref="R52:V52"/>
    <mergeCell ref="R50:V51"/>
    <mergeCell ref="C23:C49"/>
    <mergeCell ref="B23:B25"/>
    <mergeCell ref="B26:B28"/>
    <mergeCell ref="B29:B31"/>
    <mergeCell ref="B32:B34"/>
    <mergeCell ref="B35:B37"/>
    <mergeCell ref="B38:B40"/>
    <mergeCell ref="B41:B46"/>
    <mergeCell ref="B47:B49"/>
    <mergeCell ref="D47:I49"/>
    <mergeCell ref="K45:O45"/>
    <mergeCell ref="K46:O46"/>
    <mergeCell ref="K44:O44"/>
    <mergeCell ref="P44:Q44"/>
    <mergeCell ref="R44:V44"/>
    <mergeCell ref="K42:O42"/>
    <mergeCell ref="P42:Q42"/>
    <mergeCell ref="W21:X21"/>
    <mergeCell ref="W22:X22"/>
    <mergeCell ref="Y21:Z21"/>
    <mergeCell ref="Y22:Z22"/>
    <mergeCell ref="AA21:AE21"/>
    <mergeCell ref="AA22:AE22"/>
    <mergeCell ref="AJ18:AK20"/>
    <mergeCell ref="B18:B20"/>
    <mergeCell ref="C18:I20"/>
    <mergeCell ref="J18:J20"/>
    <mergeCell ref="P18:Q20"/>
    <mergeCell ref="W18:X20"/>
    <mergeCell ref="Y18:Z20"/>
    <mergeCell ref="C21:C22"/>
    <mergeCell ref="D21:I21"/>
    <mergeCell ref="D22:I22"/>
    <mergeCell ref="AF18:AI20"/>
    <mergeCell ref="C58:J58"/>
    <mergeCell ref="K58:L58"/>
    <mergeCell ref="T58:AA58"/>
    <mergeCell ref="K54:M55"/>
    <mergeCell ref="P52:Q52"/>
    <mergeCell ref="W52:X52"/>
    <mergeCell ref="Y52:Z52"/>
    <mergeCell ref="AA52:AE52"/>
    <mergeCell ref="AB58:AC58"/>
    <mergeCell ref="B54:J55"/>
    <mergeCell ref="N54:O54"/>
    <mergeCell ref="C56:J56"/>
    <mergeCell ref="C57:J57"/>
    <mergeCell ref="K56:L56"/>
    <mergeCell ref="K57:L57"/>
    <mergeCell ref="AG51:AL51"/>
    <mergeCell ref="P54:R55"/>
    <mergeCell ref="P56:Q56"/>
    <mergeCell ref="S54:AA55"/>
    <mergeCell ref="AB54:AD55"/>
    <mergeCell ref="T56:AA56"/>
    <mergeCell ref="AB56:AC56"/>
    <mergeCell ref="T57:AA57"/>
    <mergeCell ref="AB57:AC57"/>
    <mergeCell ref="P50:Q51"/>
    <mergeCell ref="W50:X51"/>
    <mergeCell ref="Y50:Z51"/>
    <mergeCell ref="AA50:AE51"/>
    <mergeCell ref="AE54:AF54"/>
    <mergeCell ref="AG54:AI55"/>
    <mergeCell ref="AG56:AH56"/>
    <mergeCell ref="AA48:AE48"/>
    <mergeCell ref="AA49:AE49"/>
    <mergeCell ref="K49:O49"/>
    <mergeCell ref="P49:Q49"/>
    <mergeCell ref="R49:V49"/>
    <mergeCell ref="W49:X49"/>
    <mergeCell ref="Y49:Z49"/>
    <mergeCell ref="W45:X45"/>
    <mergeCell ref="Y45:Z45"/>
    <mergeCell ref="K47:O47"/>
    <mergeCell ref="P47:Q47"/>
    <mergeCell ref="R47:V47"/>
    <mergeCell ref="W47:X47"/>
    <mergeCell ref="Y47:Z47"/>
    <mergeCell ref="AA47:AE47"/>
    <mergeCell ref="K48:O48"/>
    <mergeCell ref="P48:Q48"/>
    <mergeCell ref="R48:V48"/>
    <mergeCell ref="W48:X48"/>
    <mergeCell ref="Y48:Z48"/>
    <mergeCell ref="W44:X44"/>
    <mergeCell ref="Y44:Z44"/>
    <mergeCell ref="AA44:AE44"/>
    <mergeCell ref="AA45:AE45"/>
    <mergeCell ref="P46:Q46"/>
    <mergeCell ref="R46:V46"/>
    <mergeCell ref="W46:X46"/>
    <mergeCell ref="Y46:Z46"/>
    <mergeCell ref="AA46:AE46"/>
    <mergeCell ref="K41:O41"/>
    <mergeCell ref="P41:Q41"/>
    <mergeCell ref="R41:V41"/>
    <mergeCell ref="W41:X41"/>
    <mergeCell ref="Y41:Z41"/>
    <mergeCell ref="AA41:AE41"/>
    <mergeCell ref="P45:Q45"/>
    <mergeCell ref="R45:V45"/>
    <mergeCell ref="K40:O40"/>
    <mergeCell ref="P40:Q40"/>
    <mergeCell ref="R40:V40"/>
    <mergeCell ref="W40:X40"/>
    <mergeCell ref="Y40:Z40"/>
    <mergeCell ref="AA40:AE40"/>
    <mergeCell ref="R42:V42"/>
    <mergeCell ref="W42:X42"/>
    <mergeCell ref="Y42:Z42"/>
    <mergeCell ref="AA42:AE42"/>
    <mergeCell ref="K43:O43"/>
    <mergeCell ref="P43:Q43"/>
    <mergeCell ref="R43:V43"/>
    <mergeCell ref="W43:X43"/>
    <mergeCell ref="Y43:Z43"/>
    <mergeCell ref="AA43:AE43"/>
    <mergeCell ref="AA37:AE37"/>
    <mergeCell ref="AG47:AN48"/>
    <mergeCell ref="K37:O37"/>
    <mergeCell ref="P37:Q37"/>
    <mergeCell ref="R37:V37"/>
    <mergeCell ref="W37:X37"/>
    <mergeCell ref="Y37:Z37"/>
    <mergeCell ref="K36:O36"/>
    <mergeCell ref="P36:Q36"/>
    <mergeCell ref="R36:V36"/>
    <mergeCell ref="W36:X36"/>
    <mergeCell ref="Y36:Z36"/>
    <mergeCell ref="W38:X38"/>
    <mergeCell ref="Y38:Z38"/>
    <mergeCell ref="AA38:AE38"/>
    <mergeCell ref="K39:O39"/>
    <mergeCell ref="P39:Q39"/>
    <mergeCell ref="R39:V39"/>
    <mergeCell ref="W39:X39"/>
    <mergeCell ref="Y39:Z39"/>
    <mergeCell ref="AA39:AE39"/>
    <mergeCell ref="K38:O38"/>
    <mergeCell ref="P38:Q38"/>
    <mergeCell ref="R38:V38"/>
    <mergeCell ref="B60:L61"/>
    <mergeCell ref="K34:O34"/>
    <mergeCell ref="P34:Q34"/>
    <mergeCell ref="R34:V34"/>
    <mergeCell ref="W34:X34"/>
    <mergeCell ref="Y34:Z34"/>
    <mergeCell ref="AA34:AE34"/>
    <mergeCell ref="Y31:Z31"/>
    <mergeCell ref="W32:X32"/>
    <mergeCell ref="Y32:Z32"/>
    <mergeCell ref="AA32:AE32"/>
    <mergeCell ref="K33:O33"/>
    <mergeCell ref="P33:Q33"/>
    <mergeCell ref="R33:V33"/>
    <mergeCell ref="W33:X33"/>
    <mergeCell ref="Y33:Z33"/>
    <mergeCell ref="AA33:AE33"/>
    <mergeCell ref="AA36:AE36"/>
    <mergeCell ref="K35:O35"/>
    <mergeCell ref="P35:Q35"/>
    <mergeCell ref="R35:V35"/>
    <mergeCell ref="W35:X35"/>
    <mergeCell ref="Y35:Z35"/>
    <mergeCell ref="AA35:AE35"/>
    <mergeCell ref="K30:O30"/>
    <mergeCell ref="P30:Q30"/>
    <mergeCell ref="R30:V30"/>
    <mergeCell ref="W30:X30"/>
    <mergeCell ref="AA28:AE28"/>
    <mergeCell ref="Y30:Z30"/>
    <mergeCell ref="AA30:AE30"/>
    <mergeCell ref="K32:O32"/>
    <mergeCell ref="P32:Q32"/>
    <mergeCell ref="R32:V32"/>
    <mergeCell ref="AA31:AE31"/>
    <mergeCell ref="K31:O31"/>
    <mergeCell ref="P31:Q31"/>
    <mergeCell ref="R31:V31"/>
    <mergeCell ref="W31:X31"/>
    <mergeCell ref="K28:O28"/>
    <mergeCell ref="P28:Q28"/>
    <mergeCell ref="R28:V28"/>
    <mergeCell ref="W28:X28"/>
    <mergeCell ref="Y28:Z28"/>
    <mergeCell ref="Y26:Z26"/>
    <mergeCell ref="AA27:AE27"/>
    <mergeCell ref="K29:O29"/>
    <mergeCell ref="P29:Q29"/>
    <mergeCell ref="R29:V29"/>
    <mergeCell ref="W29:X29"/>
    <mergeCell ref="Y29:Z29"/>
    <mergeCell ref="AA29:AE29"/>
    <mergeCell ref="R27:V27"/>
    <mergeCell ref="W27:X27"/>
    <mergeCell ref="Y27:Z27"/>
    <mergeCell ref="K25:O25"/>
    <mergeCell ref="P25:Q25"/>
    <mergeCell ref="R25:V25"/>
    <mergeCell ref="W25:X25"/>
    <mergeCell ref="Y25:Z25"/>
    <mergeCell ref="AA25:AE25"/>
    <mergeCell ref="K26:O26"/>
    <mergeCell ref="P26:Q26"/>
    <mergeCell ref="R26:V26"/>
    <mergeCell ref="W26:X26"/>
    <mergeCell ref="AL18:AN20"/>
    <mergeCell ref="K20:O20"/>
    <mergeCell ref="AF11:AF12"/>
    <mergeCell ref="B12:D13"/>
    <mergeCell ref="E12:L13"/>
    <mergeCell ref="M12:Q13"/>
    <mergeCell ref="B14:Q14"/>
    <mergeCell ref="Z11:Z12"/>
    <mergeCell ref="AA11:AA12"/>
    <mergeCell ref="AB11:AB12"/>
    <mergeCell ref="AC11:AC12"/>
    <mergeCell ref="AD11:AD12"/>
    <mergeCell ref="AE11:AE12"/>
    <mergeCell ref="T11:T12"/>
    <mergeCell ref="U11:U12"/>
    <mergeCell ref="V11:V12"/>
    <mergeCell ref="W11:W12"/>
    <mergeCell ref="X11:X12"/>
    <mergeCell ref="Y11:Y12"/>
    <mergeCell ref="E10:Q11"/>
    <mergeCell ref="S11:S12"/>
    <mergeCell ref="R20:V20"/>
    <mergeCell ref="AA20:AE20"/>
    <mergeCell ref="B1:F2"/>
    <mergeCell ref="S9:T10"/>
    <mergeCell ref="U9:U10"/>
    <mergeCell ref="V9:W10"/>
    <mergeCell ref="X9:AC10"/>
    <mergeCell ref="B10:D11"/>
    <mergeCell ref="AC61:AE61"/>
    <mergeCell ref="AC62:AE62"/>
    <mergeCell ref="V16:AE16"/>
    <mergeCell ref="AA23:AE23"/>
    <mergeCell ref="AA24:AE24"/>
    <mergeCell ref="K23:O23"/>
    <mergeCell ref="K24:O24"/>
    <mergeCell ref="P24:Q24"/>
    <mergeCell ref="R24:V24"/>
    <mergeCell ref="W24:X24"/>
    <mergeCell ref="Y24:Z24"/>
    <mergeCell ref="P23:Q23"/>
    <mergeCell ref="R23:V23"/>
    <mergeCell ref="W23:X23"/>
    <mergeCell ref="Y23:Z23"/>
    <mergeCell ref="AA26:AE26"/>
    <mergeCell ref="K27:O27"/>
    <mergeCell ref="P27:Q27"/>
    <mergeCell ref="AC63:AE63"/>
    <mergeCell ref="AG61:AI61"/>
    <mergeCell ref="AG62:AI62"/>
    <mergeCell ref="AG63:AI63"/>
    <mergeCell ref="AK61:AM61"/>
    <mergeCell ref="AK62:AM62"/>
    <mergeCell ref="AK63:AM63"/>
    <mergeCell ref="AB65:AD65"/>
    <mergeCell ref="AE65:AN65"/>
  </mergeCells>
  <phoneticPr fontId="1"/>
  <dataValidations count="6">
    <dataValidation type="whole" allowBlank="1" showInputMessage="1" showErrorMessage="1" sqref="AJ65491 JM65491:JN65491 TI65491:TJ65491 ADE65491:ADF65491 ANA65491:ANB65491 AWW65491:AWX65491 BGS65491:BGT65491 BQO65491:BQP65491 CAK65491:CAL65491 CKG65491:CKH65491 CUC65491:CUD65491 DDY65491:DDZ65491 DNU65491:DNV65491 DXQ65491:DXR65491 EHM65491:EHN65491 ERI65491:ERJ65491 FBE65491:FBF65491 FLA65491:FLB65491 FUW65491:FUX65491 GES65491:GET65491 GOO65491:GOP65491 GYK65491:GYL65491 HIG65491:HIH65491 HSC65491:HSD65491 IBY65491:IBZ65491 ILU65491:ILV65491 IVQ65491:IVR65491 JFM65491:JFN65491 JPI65491:JPJ65491 JZE65491:JZF65491 KJA65491:KJB65491 KSW65491:KSX65491 LCS65491:LCT65491 LMO65491:LMP65491 LWK65491:LWL65491 MGG65491:MGH65491 MQC65491:MQD65491 MZY65491:MZZ65491 NJU65491:NJV65491 NTQ65491:NTR65491 ODM65491:ODN65491 ONI65491:ONJ65491 OXE65491:OXF65491 PHA65491:PHB65491 PQW65491:PQX65491 QAS65491:QAT65491 QKO65491:QKP65491 QUK65491:QUL65491 REG65491:REH65491 ROC65491:ROD65491 RXY65491:RXZ65491 SHU65491:SHV65491 SRQ65491:SRR65491 TBM65491:TBN65491 TLI65491:TLJ65491 TVE65491:TVF65491 UFA65491:UFB65491 UOW65491:UOX65491 UYS65491:UYT65491 VIO65491:VIP65491 VSK65491:VSL65491 WCG65491:WCH65491 WMC65491:WMD65491 WVY65491:WVZ65491 AJ131027 JM131027:JN131027 TI131027:TJ131027 ADE131027:ADF131027 ANA131027:ANB131027 AWW131027:AWX131027 BGS131027:BGT131027 BQO131027:BQP131027 CAK131027:CAL131027 CKG131027:CKH131027 CUC131027:CUD131027 DDY131027:DDZ131027 DNU131027:DNV131027 DXQ131027:DXR131027 EHM131027:EHN131027 ERI131027:ERJ131027 FBE131027:FBF131027 FLA131027:FLB131027 FUW131027:FUX131027 GES131027:GET131027 GOO131027:GOP131027 GYK131027:GYL131027 HIG131027:HIH131027 HSC131027:HSD131027 IBY131027:IBZ131027 ILU131027:ILV131027 IVQ131027:IVR131027 JFM131027:JFN131027 JPI131027:JPJ131027 JZE131027:JZF131027 KJA131027:KJB131027 KSW131027:KSX131027 LCS131027:LCT131027 LMO131027:LMP131027 LWK131027:LWL131027 MGG131027:MGH131027 MQC131027:MQD131027 MZY131027:MZZ131027 NJU131027:NJV131027 NTQ131027:NTR131027 ODM131027:ODN131027 ONI131027:ONJ131027 OXE131027:OXF131027 PHA131027:PHB131027 PQW131027:PQX131027 QAS131027:QAT131027 QKO131027:QKP131027 QUK131027:QUL131027 REG131027:REH131027 ROC131027:ROD131027 RXY131027:RXZ131027 SHU131027:SHV131027 SRQ131027:SRR131027 TBM131027:TBN131027 TLI131027:TLJ131027 TVE131027:TVF131027 UFA131027:UFB131027 UOW131027:UOX131027 UYS131027:UYT131027 VIO131027:VIP131027 VSK131027:VSL131027 WCG131027:WCH131027 WMC131027:WMD131027 WVY131027:WVZ131027 AJ196563 JM196563:JN196563 TI196563:TJ196563 ADE196563:ADF196563 ANA196563:ANB196563 AWW196563:AWX196563 BGS196563:BGT196563 BQO196563:BQP196563 CAK196563:CAL196563 CKG196563:CKH196563 CUC196563:CUD196563 DDY196563:DDZ196563 DNU196563:DNV196563 DXQ196563:DXR196563 EHM196563:EHN196563 ERI196563:ERJ196563 FBE196563:FBF196563 FLA196563:FLB196563 FUW196563:FUX196563 GES196563:GET196563 GOO196563:GOP196563 GYK196563:GYL196563 HIG196563:HIH196563 HSC196563:HSD196563 IBY196563:IBZ196563 ILU196563:ILV196563 IVQ196563:IVR196563 JFM196563:JFN196563 JPI196563:JPJ196563 JZE196563:JZF196563 KJA196563:KJB196563 KSW196563:KSX196563 LCS196563:LCT196563 LMO196563:LMP196563 LWK196563:LWL196563 MGG196563:MGH196563 MQC196563:MQD196563 MZY196563:MZZ196563 NJU196563:NJV196563 NTQ196563:NTR196563 ODM196563:ODN196563 ONI196563:ONJ196563 OXE196563:OXF196563 PHA196563:PHB196563 PQW196563:PQX196563 QAS196563:QAT196563 QKO196563:QKP196563 QUK196563:QUL196563 REG196563:REH196563 ROC196563:ROD196563 RXY196563:RXZ196563 SHU196563:SHV196563 SRQ196563:SRR196563 TBM196563:TBN196563 TLI196563:TLJ196563 TVE196563:TVF196563 UFA196563:UFB196563 UOW196563:UOX196563 UYS196563:UYT196563 VIO196563:VIP196563 VSK196563:VSL196563 WCG196563:WCH196563 WMC196563:WMD196563 WVY196563:WVZ196563 AJ262099 JM262099:JN262099 TI262099:TJ262099 ADE262099:ADF262099 ANA262099:ANB262099 AWW262099:AWX262099 BGS262099:BGT262099 BQO262099:BQP262099 CAK262099:CAL262099 CKG262099:CKH262099 CUC262099:CUD262099 DDY262099:DDZ262099 DNU262099:DNV262099 DXQ262099:DXR262099 EHM262099:EHN262099 ERI262099:ERJ262099 FBE262099:FBF262099 FLA262099:FLB262099 FUW262099:FUX262099 GES262099:GET262099 GOO262099:GOP262099 GYK262099:GYL262099 HIG262099:HIH262099 HSC262099:HSD262099 IBY262099:IBZ262099 ILU262099:ILV262099 IVQ262099:IVR262099 JFM262099:JFN262099 JPI262099:JPJ262099 JZE262099:JZF262099 KJA262099:KJB262099 KSW262099:KSX262099 LCS262099:LCT262099 LMO262099:LMP262099 LWK262099:LWL262099 MGG262099:MGH262099 MQC262099:MQD262099 MZY262099:MZZ262099 NJU262099:NJV262099 NTQ262099:NTR262099 ODM262099:ODN262099 ONI262099:ONJ262099 OXE262099:OXF262099 PHA262099:PHB262099 PQW262099:PQX262099 QAS262099:QAT262099 QKO262099:QKP262099 QUK262099:QUL262099 REG262099:REH262099 ROC262099:ROD262099 RXY262099:RXZ262099 SHU262099:SHV262099 SRQ262099:SRR262099 TBM262099:TBN262099 TLI262099:TLJ262099 TVE262099:TVF262099 UFA262099:UFB262099 UOW262099:UOX262099 UYS262099:UYT262099 VIO262099:VIP262099 VSK262099:VSL262099 WCG262099:WCH262099 WMC262099:WMD262099 WVY262099:WVZ262099 AJ327635 JM327635:JN327635 TI327635:TJ327635 ADE327635:ADF327635 ANA327635:ANB327635 AWW327635:AWX327635 BGS327635:BGT327635 BQO327635:BQP327635 CAK327635:CAL327635 CKG327635:CKH327635 CUC327635:CUD327635 DDY327635:DDZ327635 DNU327635:DNV327635 DXQ327635:DXR327635 EHM327635:EHN327635 ERI327635:ERJ327635 FBE327635:FBF327635 FLA327635:FLB327635 FUW327635:FUX327635 GES327635:GET327635 GOO327635:GOP327635 GYK327635:GYL327635 HIG327635:HIH327635 HSC327635:HSD327635 IBY327635:IBZ327635 ILU327635:ILV327635 IVQ327635:IVR327635 JFM327635:JFN327635 JPI327635:JPJ327635 JZE327635:JZF327635 KJA327635:KJB327635 KSW327635:KSX327635 LCS327635:LCT327635 LMO327635:LMP327635 LWK327635:LWL327635 MGG327635:MGH327635 MQC327635:MQD327635 MZY327635:MZZ327635 NJU327635:NJV327635 NTQ327635:NTR327635 ODM327635:ODN327635 ONI327635:ONJ327635 OXE327635:OXF327635 PHA327635:PHB327635 PQW327635:PQX327635 QAS327635:QAT327635 QKO327635:QKP327635 QUK327635:QUL327635 REG327635:REH327635 ROC327635:ROD327635 RXY327635:RXZ327635 SHU327635:SHV327635 SRQ327635:SRR327635 TBM327635:TBN327635 TLI327635:TLJ327635 TVE327635:TVF327635 UFA327635:UFB327635 UOW327635:UOX327635 UYS327635:UYT327635 VIO327635:VIP327635 VSK327635:VSL327635 WCG327635:WCH327635 WMC327635:WMD327635 WVY327635:WVZ327635 AJ393171 JM393171:JN393171 TI393171:TJ393171 ADE393171:ADF393171 ANA393171:ANB393171 AWW393171:AWX393171 BGS393171:BGT393171 BQO393171:BQP393171 CAK393171:CAL393171 CKG393171:CKH393171 CUC393171:CUD393171 DDY393171:DDZ393171 DNU393171:DNV393171 DXQ393171:DXR393171 EHM393171:EHN393171 ERI393171:ERJ393171 FBE393171:FBF393171 FLA393171:FLB393171 FUW393171:FUX393171 GES393171:GET393171 GOO393171:GOP393171 GYK393171:GYL393171 HIG393171:HIH393171 HSC393171:HSD393171 IBY393171:IBZ393171 ILU393171:ILV393171 IVQ393171:IVR393171 JFM393171:JFN393171 JPI393171:JPJ393171 JZE393171:JZF393171 KJA393171:KJB393171 KSW393171:KSX393171 LCS393171:LCT393171 LMO393171:LMP393171 LWK393171:LWL393171 MGG393171:MGH393171 MQC393171:MQD393171 MZY393171:MZZ393171 NJU393171:NJV393171 NTQ393171:NTR393171 ODM393171:ODN393171 ONI393171:ONJ393171 OXE393171:OXF393171 PHA393171:PHB393171 PQW393171:PQX393171 QAS393171:QAT393171 QKO393171:QKP393171 QUK393171:QUL393171 REG393171:REH393171 ROC393171:ROD393171 RXY393171:RXZ393171 SHU393171:SHV393171 SRQ393171:SRR393171 TBM393171:TBN393171 TLI393171:TLJ393171 TVE393171:TVF393171 UFA393171:UFB393171 UOW393171:UOX393171 UYS393171:UYT393171 VIO393171:VIP393171 VSK393171:VSL393171 WCG393171:WCH393171 WMC393171:WMD393171 WVY393171:WVZ393171 AJ458707 JM458707:JN458707 TI458707:TJ458707 ADE458707:ADF458707 ANA458707:ANB458707 AWW458707:AWX458707 BGS458707:BGT458707 BQO458707:BQP458707 CAK458707:CAL458707 CKG458707:CKH458707 CUC458707:CUD458707 DDY458707:DDZ458707 DNU458707:DNV458707 DXQ458707:DXR458707 EHM458707:EHN458707 ERI458707:ERJ458707 FBE458707:FBF458707 FLA458707:FLB458707 FUW458707:FUX458707 GES458707:GET458707 GOO458707:GOP458707 GYK458707:GYL458707 HIG458707:HIH458707 HSC458707:HSD458707 IBY458707:IBZ458707 ILU458707:ILV458707 IVQ458707:IVR458707 JFM458707:JFN458707 JPI458707:JPJ458707 JZE458707:JZF458707 KJA458707:KJB458707 KSW458707:KSX458707 LCS458707:LCT458707 LMO458707:LMP458707 LWK458707:LWL458707 MGG458707:MGH458707 MQC458707:MQD458707 MZY458707:MZZ458707 NJU458707:NJV458707 NTQ458707:NTR458707 ODM458707:ODN458707 ONI458707:ONJ458707 OXE458707:OXF458707 PHA458707:PHB458707 PQW458707:PQX458707 QAS458707:QAT458707 QKO458707:QKP458707 QUK458707:QUL458707 REG458707:REH458707 ROC458707:ROD458707 RXY458707:RXZ458707 SHU458707:SHV458707 SRQ458707:SRR458707 TBM458707:TBN458707 TLI458707:TLJ458707 TVE458707:TVF458707 UFA458707:UFB458707 UOW458707:UOX458707 UYS458707:UYT458707 VIO458707:VIP458707 VSK458707:VSL458707 WCG458707:WCH458707 WMC458707:WMD458707 WVY458707:WVZ458707 AJ524243 JM524243:JN524243 TI524243:TJ524243 ADE524243:ADF524243 ANA524243:ANB524243 AWW524243:AWX524243 BGS524243:BGT524243 BQO524243:BQP524243 CAK524243:CAL524243 CKG524243:CKH524243 CUC524243:CUD524243 DDY524243:DDZ524243 DNU524243:DNV524243 DXQ524243:DXR524243 EHM524243:EHN524243 ERI524243:ERJ524243 FBE524243:FBF524243 FLA524243:FLB524243 FUW524243:FUX524243 GES524243:GET524243 GOO524243:GOP524243 GYK524243:GYL524243 HIG524243:HIH524243 HSC524243:HSD524243 IBY524243:IBZ524243 ILU524243:ILV524243 IVQ524243:IVR524243 JFM524243:JFN524243 JPI524243:JPJ524243 JZE524243:JZF524243 KJA524243:KJB524243 KSW524243:KSX524243 LCS524243:LCT524243 LMO524243:LMP524243 LWK524243:LWL524243 MGG524243:MGH524243 MQC524243:MQD524243 MZY524243:MZZ524243 NJU524243:NJV524243 NTQ524243:NTR524243 ODM524243:ODN524243 ONI524243:ONJ524243 OXE524243:OXF524243 PHA524243:PHB524243 PQW524243:PQX524243 QAS524243:QAT524243 QKO524243:QKP524243 QUK524243:QUL524243 REG524243:REH524243 ROC524243:ROD524243 RXY524243:RXZ524243 SHU524243:SHV524243 SRQ524243:SRR524243 TBM524243:TBN524243 TLI524243:TLJ524243 TVE524243:TVF524243 UFA524243:UFB524243 UOW524243:UOX524243 UYS524243:UYT524243 VIO524243:VIP524243 VSK524243:VSL524243 WCG524243:WCH524243 WMC524243:WMD524243 WVY524243:WVZ524243 AJ589779 JM589779:JN589779 TI589779:TJ589779 ADE589779:ADF589779 ANA589779:ANB589779 AWW589779:AWX589779 BGS589779:BGT589779 BQO589779:BQP589779 CAK589779:CAL589779 CKG589779:CKH589779 CUC589779:CUD589779 DDY589779:DDZ589779 DNU589779:DNV589779 DXQ589779:DXR589779 EHM589779:EHN589779 ERI589779:ERJ589779 FBE589779:FBF589779 FLA589779:FLB589779 FUW589779:FUX589779 GES589779:GET589779 GOO589779:GOP589779 GYK589779:GYL589779 HIG589779:HIH589779 HSC589779:HSD589779 IBY589779:IBZ589779 ILU589779:ILV589779 IVQ589779:IVR589779 JFM589779:JFN589779 JPI589779:JPJ589779 JZE589779:JZF589779 KJA589779:KJB589779 KSW589779:KSX589779 LCS589779:LCT589779 LMO589779:LMP589779 LWK589779:LWL589779 MGG589779:MGH589779 MQC589779:MQD589779 MZY589779:MZZ589779 NJU589779:NJV589779 NTQ589779:NTR589779 ODM589779:ODN589779 ONI589779:ONJ589779 OXE589779:OXF589779 PHA589779:PHB589779 PQW589779:PQX589779 QAS589779:QAT589779 QKO589779:QKP589779 QUK589779:QUL589779 REG589779:REH589779 ROC589779:ROD589779 RXY589779:RXZ589779 SHU589779:SHV589779 SRQ589779:SRR589779 TBM589779:TBN589779 TLI589779:TLJ589779 TVE589779:TVF589779 UFA589779:UFB589779 UOW589779:UOX589779 UYS589779:UYT589779 VIO589779:VIP589779 VSK589779:VSL589779 WCG589779:WCH589779 WMC589779:WMD589779 WVY589779:WVZ589779 AJ655315 JM655315:JN655315 TI655315:TJ655315 ADE655315:ADF655315 ANA655315:ANB655315 AWW655315:AWX655315 BGS655315:BGT655315 BQO655315:BQP655315 CAK655315:CAL655315 CKG655315:CKH655315 CUC655315:CUD655315 DDY655315:DDZ655315 DNU655315:DNV655315 DXQ655315:DXR655315 EHM655315:EHN655315 ERI655315:ERJ655315 FBE655315:FBF655315 FLA655315:FLB655315 FUW655315:FUX655315 GES655315:GET655315 GOO655315:GOP655315 GYK655315:GYL655315 HIG655315:HIH655315 HSC655315:HSD655315 IBY655315:IBZ655315 ILU655315:ILV655315 IVQ655315:IVR655315 JFM655315:JFN655315 JPI655315:JPJ655315 JZE655315:JZF655315 KJA655315:KJB655315 KSW655315:KSX655315 LCS655315:LCT655315 LMO655315:LMP655315 LWK655315:LWL655315 MGG655315:MGH655315 MQC655315:MQD655315 MZY655315:MZZ655315 NJU655315:NJV655315 NTQ655315:NTR655315 ODM655315:ODN655315 ONI655315:ONJ655315 OXE655315:OXF655315 PHA655315:PHB655315 PQW655315:PQX655315 QAS655315:QAT655315 QKO655315:QKP655315 QUK655315:QUL655315 REG655315:REH655315 ROC655315:ROD655315 RXY655315:RXZ655315 SHU655315:SHV655315 SRQ655315:SRR655315 TBM655315:TBN655315 TLI655315:TLJ655315 TVE655315:TVF655315 UFA655315:UFB655315 UOW655315:UOX655315 UYS655315:UYT655315 VIO655315:VIP655315 VSK655315:VSL655315 WCG655315:WCH655315 WMC655315:WMD655315 WVY655315:WVZ655315 AJ720851 JM720851:JN720851 TI720851:TJ720851 ADE720851:ADF720851 ANA720851:ANB720851 AWW720851:AWX720851 BGS720851:BGT720851 BQO720851:BQP720851 CAK720851:CAL720851 CKG720851:CKH720851 CUC720851:CUD720851 DDY720851:DDZ720851 DNU720851:DNV720851 DXQ720851:DXR720851 EHM720851:EHN720851 ERI720851:ERJ720851 FBE720851:FBF720851 FLA720851:FLB720851 FUW720851:FUX720851 GES720851:GET720851 GOO720851:GOP720851 GYK720851:GYL720851 HIG720851:HIH720851 HSC720851:HSD720851 IBY720851:IBZ720851 ILU720851:ILV720851 IVQ720851:IVR720851 JFM720851:JFN720851 JPI720851:JPJ720851 JZE720851:JZF720851 KJA720851:KJB720851 KSW720851:KSX720851 LCS720851:LCT720851 LMO720851:LMP720851 LWK720851:LWL720851 MGG720851:MGH720851 MQC720851:MQD720851 MZY720851:MZZ720851 NJU720851:NJV720851 NTQ720851:NTR720851 ODM720851:ODN720851 ONI720851:ONJ720851 OXE720851:OXF720851 PHA720851:PHB720851 PQW720851:PQX720851 QAS720851:QAT720851 QKO720851:QKP720851 QUK720851:QUL720851 REG720851:REH720851 ROC720851:ROD720851 RXY720851:RXZ720851 SHU720851:SHV720851 SRQ720851:SRR720851 TBM720851:TBN720851 TLI720851:TLJ720851 TVE720851:TVF720851 UFA720851:UFB720851 UOW720851:UOX720851 UYS720851:UYT720851 VIO720851:VIP720851 VSK720851:VSL720851 WCG720851:WCH720851 WMC720851:WMD720851 WVY720851:WVZ720851 AJ786387 JM786387:JN786387 TI786387:TJ786387 ADE786387:ADF786387 ANA786387:ANB786387 AWW786387:AWX786387 BGS786387:BGT786387 BQO786387:BQP786387 CAK786387:CAL786387 CKG786387:CKH786387 CUC786387:CUD786387 DDY786387:DDZ786387 DNU786387:DNV786387 DXQ786387:DXR786387 EHM786387:EHN786387 ERI786387:ERJ786387 FBE786387:FBF786387 FLA786387:FLB786387 FUW786387:FUX786387 GES786387:GET786387 GOO786387:GOP786387 GYK786387:GYL786387 HIG786387:HIH786387 HSC786387:HSD786387 IBY786387:IBZ786387 ILU786387:ILV786387 IVQ786387:IVR786387 JFM786387:JFN786387 JPI786387:JPJ786387 JZE786387:JZF786387 KJA786387:KJB786387 KSW786387:KSX786387 LCS786387:LCT786387 LMO786387:LMP786387 LWK786387:LWL786387 MGG786387:MGH786387 MQC786387:MQD786387 MZY786387:MZZ786387 NJU786387:NJV786387 NTQ786387:NTR786387 ODM786387:ODN786387 ONI786387:ONJ786387 OXE786387:OXF786387 PHA786387:PHB786387 PQW786387:PQX786387 QAS786387:QAT786387 QKO786387:QKP786387 QUK786387:QUL786387 REG786387:REH786387 ROC786387:ROD786387 RXY786387:RXZ786387 SHU786387:SHV786387 SRQ786387:SRR786387 TBM786387:TBN786387 TLI786387:TLJ786387 TVE786387:TVF786387 UFA786387:UFB786387 UOW786387:UOX786387 UYS786387:UYT786387 VIO786387:VIP786387 VSK786387:VSL786387 WCG786387:WCH786387 WMC786387:WMD786387 WVY786387:WVZ786387 AJ851923 JM851923:JN851923 TI851923:TJ851923 ADE851923:ADF851923 ANA851923:ANB851923 AWW851923:AWX851923 BGS851923:BGT851923 BQO851923:BQP851923 CAK851923:CAL851923 CKG851923:CKH851923 CUC851923:CUD851923 DDY851923:DDZ851923 DNU851923:DNV851923 DXQ851923:DXR851923 EHM851923:EHN851923 ERI851923:ERJ851923 FBE851923:FBF851923 FLA851923:FLB851923 FUW851923:FUX851923 GES851923:GET851923 GOO851923:GOP851923 GYK851923:GYL851923 HIG851923:HIH851923 HSC851923:HSD851923 IBY851923:IBZ851923 ILU851923:ILV851923 IVQ851923:IVR851923 JFM851923:JFN851923 JPI851923:JPJ851923 JZE851923:JZF851923 KJA851923:KJB851923 KSW851923:KSX851923 LCS851923:LCT851923 LMO851923:LMP851923 LWK851923:LWL851923 MGG851923:MGH851923 MQC851923:MQD851923 MZY851923:MZZ851923 NJU851923:NJV851923 NTQ851923:NTR851923 ODM851923:ODN851923 ONI851923:ONJ851923 OXE851923:OXF851923 PHA851923:PHB851923 PQW851923:PQX851923 QAS851923:QAT851923 QKO851923:QKP851923 QUK851923:QUL851923 REG851923:REH851923 ROC851923:ROD851923 RXY851923:RXZ851923 SHU851923:SHV851923 SRQ851923:SRR851923 TBM851923:TBN851923 TLI851923:TLJ851923 TVE851923:TVF851923 UFA851923:UFB851923 UOW851923:UOX851923 UYS851923:UYT851923 VIO851923:VIP851923 VSK851923:VSL851923 WCG851923:WCH851923 WMC851923:WMD851923 WVY851923:WVZ851923 AJ917459 JM917459:JN917459 TI917459:TJ917459 ADE917459:ADF917459 ANA917459:ANB917459 AWW917459:AWX917459 BGS917459:BGT917459 BQO917459:BQP917459 CAK917459:CAL917459 CKG917459:CKH917459 CUC917459:CUD917459 DDY917459:DDZ917459 DNU917459:DNV917459 DXQ917459:DXR917459 EHM917459:EHN917459 ERI917459:ERJ917459 FBE917459:FBF917459 FLA917459:FLB917459 FUW917459:FUX917459 GES917459:GET917459 GOO917459:GOP917459 GYK917459:GYL917459 HIG917459:HIH917459 HSC917459:HSD917459 IBY917459:IBZ917459 ILU917459:ILV917459 IVQ917459:IVR917459 JFM917459:JFN917459 JPI917459:JPJ917459 JZE917459:JZF917459 KJA917459:KJB917459 KSW917459:KSX917459 LCS917459:LCT917459 LMO917459:LMP917459 LWK917459:LWL917459 MGG917459:MGH917459 MQC917459:MQD917459 MZY917459:MZZ917459 NJU917459:NJV917459 NTQ917459:NTR917459 ODM917459:ODN917459 ONI917459:ONJ917459 OXE917459:OXF917459 PHA917459:PHB917459 PQW917459:PQX917459 QAS917459:QAT917459 QKO917459:QKP917459 QUK917459:QUL917459 REG917459:REH917459 ROC917459:ROD917459 RXY917459:RXZ917459 SHU917459:SHV917459 SRQ917459:SRR917459 TBM917459:TBN917459 TLI917459:TLJ917459 TVE917459:TVF917459 UFA917459:UFB917459 UOW917459:UOX917459 UYS917459:UYT917459 VIO917459:VIP917459 VSK917459:VSL917459 WCG917459:WCH917459 WMC917459:WMD917459 WVY917459:WVZ917459 AJ982995 JM982995:JN982995 TI982995:TJ982995 ADE982995:ADF982995 ANA982995:ANB982995 AWW982995:AWX982995 BGS982995:BGT982995 BQO982995:BQP982995 CAK982995:CAL982995 CKG982995:CKH982995 CUC982995:CUD982995 DDY982995:DDZ982995 DNU982995:DNV982995 DXQ982995:DXR982995 EHM982995:EHN982995 ERI982995:ERJ982995 FBE982995:FBF982995 FLA982995:FLB982995 FUW982995:FUX982995 GES982995:GET982995 GOO982995:GOP982995 GYK982995:GYL982995 HIG982995:HIH982995 HSC982995:HSD982995 IBY982995:IBZ982995 ILU982995:ILV982995 IVQ982995:IVR982995 JFM982995:JFN982995 JPI982995:JPJ982995 JZE982995:JZF982995 KJA982995:KJB982995 KSW982995:KSX982995 LCS982995:LCT982995 LMO982995:LMP982995 LWK982995:LWL982995 MGG982995:MGH982995 MQC982995:MQD982995 MZY982995:MZZ982995 NJU982995:NJV982995 NTQ982995:NTR982995 ODM982995:ODN982995 ONI982995:ONJ982995 OXE982995:OXF982995 PHA982995:PHB982995 PQW982995:PQX982995 QAS982995:QAT982995 QKO982995:QKP982995 QUK982995:QUL982995 REG982995:REH982995 ROC982995:ROD982995 RXY982995:RXZ982995 SHU982995:SHV982995 SRQ982995:SRR982995 TBM982995:TBN982995 TLI982995:TLJ982995 TVE982995:TVF982995 UFA982995:UFB982995 UOW982995:UOX982995 UYS982995:UYT982995 VIO982995:VIP982995 VSK982995:VSL982995 WCG982995:WCH982995 WMC982995:WMD982995 WVY982995:WVZ982995 AI65491:AI65492 JL65491:JL65492 TH65491:TH65492 ADD65491:ADD65492 AMZ65491:AMZ65492 AWV65491:AWV65492 BGR65491:BGR65492 BQN65491:BQN65492 CAJ65491:CAJ65492 CKF65491:CKF65492 CUB65491:CUB65492 DDX65491:DDX65492 DNT65491:DNT65492 DXP65491:DXP65492 EHL65491:EHL65492 ERH65491:ERH65492 FBD65491:FBD65492 FKZ65491:FKZ65492 FUV65491:FUV65492 GER65491:GER65492 GON65491:GON65492 GYJ65491:GYJ65492 HIF65491:HIF65492 HSB65491:HSB65492 IBX65491:IBX65492 ILT65491:ILT65492 IVP65491:IVP65492 JFL65491:JFL65492 JPH65491:JPH65492 JZD65491:JZD65492 KIZ65491:KIZ65492 KSV65491:KSV65492 LCR65491:LCR65492 LMN65491:LMN65492 LWJ65491:LWJ65492 MGF65491:MGF65492 MQB65491:MQB65492 MZX65491:MZX65492 NJT65491:NJT65492 NTP65491:NTP65492 ODL65491:ODL65492 ONH65491:ONH65492 OXD65491:OXD65492 PGZ65491:PGZ65492 PQV65491:PQV65492 QAR65491:QAR65492 QKN65491:QKN65492 QUJ65491:QUJ65492 REF65491:REF65492 ROB65491:ROB65492 RXX65491:RXX65492 SHT65491:SHT65492 SRP65491:SRP65492 TBL65491:TBL65492 TLH65491:TLH65492 TVD65491:TVD65492 UEZ65491:UEZ65492 UOV65491:UOV65492 UYR65491:UYR65492 VIN65491:VIN65492 VSJ65491:VSJ65492 WCF65491:WCF65492 WMB65491:WMB65492 WVX65491:WVX65492 AI131027:AI131028 JL131027:JL131028 TH131027:TH131028 ADD131027:ADD131028 AMZ131027:AMZ131028 AWV131027:AWV131028 BGR131027:BGR131028 BQN131027:BQN131028 CAJ131027:CAJ131028 CKF131027:CKF131028 CUB131027:CUB131028 DDX131027:DDX131028 DNT131027:DNT131028 DXP131027:DXP131028 EHL131027:EHL131028 ERH131027:ERH131028 FBD131027:FBD131028 FKZ131027:FKZ131028 FUV131027:FUV131028 GER131027:GER131028 GON131027:GON131028 GYJ131027:GYJ131028 HIF131027:HIF131028 HSB131027:HSB131028 IBX131027:IBX131028 ILT131027:ILT131028 IVP131027:IVP131028 JFL131027:JFL131028 JPH131027:JPH131028 JZD131027:JZD131028 KIZ131027:KIZ131028 KSV131027:KSV131028 LCR131027:LCR131028 LMN131027:LMN131028 LWJ131027:LWJ131028 MGF131027:MGF131028 MQB131027:MQB131028 MZX131027:MZX131028 NJT131027:NJT131028 NTP131027:NTP131028 ODL131027:ODL131028 ONH131027:ONH131028 OXD131027:OXD131028 PGZ131027:PGZ131028 PQV131027:PQV131028 QAR131027:QAR131028 QKN131027:QKN131028 QUJ131027:QUJ131028 REF131027:REF131028 ROB131027:ROB131028 RXX131027:RXX131028 SHT131027:SHT131028 SRP131027:SRP131028 TBL131027:TBL131028 TLH131027:TLH131028 TVD131027:TVD131028 UEZ131027:UEZ131028 UOV131027:UOV131028 UYR131027:UYR131028 VIN131027:VIN131028 VSJ131027:VSJ131028 WCF131027:WCF131028 WMB131027:WMB131028 WVX131027:WVX131028 AI196563:AI196564 JL196563:JL196564 TH196563:TH196564 ADD196563:ADD196564 AMZ196563:AMZ196564 AWV196563:AWV196564 BGR196563:BGR196564 BQN196563:BQN196564 CAJ196563:CAJ196564 CKF196563:CKF196564 CUB196563:CUB196564 DDX196563:DDX196564 DNT196563:DNT196564 DXP196563:DXP196564 EHL196563:EHL196564 ERH196563:ERH196564 FBD196563:FBD196564 FKZ196563:FKZ196564 FUV196563:FUV196564 GER196563:GER196564 GON196563:GON196564 GYJ196563:GYJ196564 HIF196563:HIF196564 HSB196563:HSB196564 IBX196563:IBX196564 ILT196563:ILT196564 IVP196563:IVP196564 JFL196563:JFL196564 JPH196563:JPH196564 JZD196563:JZD196564 KIZ196563:KIZ196564 KSV196563:KSV196564 LCR196563:LCR196564 LMN196563:LMN196564 LWJ196563:LWJ196564 MGF196563:MGF196564 MQB196563:MQB196564 MZX196563:MZX196564 NJT196563:NJT196564 NTP196563:NTP196564 ODL196563:ODL196564 ONH196563:ONH196564 OXD196563:OXD196564 PGZ196563:PGZ196564 PQV196563:PQV196564 QAR196563:QAR196564 QKN196563:QKN196564 QUJ196563:QUJ196564 REF196563:REF196564 ROB196563:ROB196564 RXX196563:RXX196564 SHT196563:SHT196564 SRP196563:SRP196564 TBL196563:TBL196564 TLH196563:TLH196564 TVD196563:TVD196564 UEZ196563:UEZ196564 UOV196563:UOV196564 UYR196563:UYR196564 VIN196563:VIN196564 VSJ196563:VSJ196564 WCF196563:WCF196564 WMB196563:WMB196564 WVX196563:WVX196564 AI262099:AI262100 JL262099:JL262100 TH262099:TH262100 ADD262099:ADD262100 AMZ262099:AMZ262100 AWV262099:AWV262100 BGR262099:BGR262100 BQN262099:BQN262100 CAJ262099:CAJ262100 CKF262099:CKF262100 CUB262099:CUB262100 DDX262099:DDX262100 DNT262099:DNT262100 DXP262099:DXP262100 EHL262099:EHL262100 ERH262099:ERH262100 FBD262099:FBD262100 FKZ262099:FKZ262100 FUV262099:FUV262100 GER262099:GER262100 GON262099:GON262100 GYJ262099:GYJ262100 HIF262099:HIF262100 HSB262099:HSB262100 IBX262099:IBX262100 ILT262099:ILT262100 IVP262099:IVP262100 JFL262099:JFL262100 JPH262099:JPH262100 JZD262099:JZD262100 KIZ262099:KIZ262100 KSV262099:KSV262100 LCR262099:LCR262100 LMN262099:LMN262100 LWJ262099:LWJ262100 MGF262099:MGF262100 MQB262099:MQB262100 MZX262099:MZX262100 NJT262099:NJT262100 NTP262099:NTP262100 ODL262099:ODL262100 ONH262099:ONH262100 OXD262099:OXD262100 PGZ262099:PGZ262100 PQV262099:PQV262100 QAR262099:QAR262100 QKN262099:QKN262100 QUJ262099:QUJ262100 REF262099:REF262100 ROB262099:ROB262100 RXX262099:RXX262100 SHT262099:SHT262100 SRP262099:SRP262100 TBL262099:TBL262100 TLH262099:TLH262100 TVD262099:TVD262100 UEZ262099:UEZ262100 UOV262099:UOV262100 UYR262099:UYR262100 VIN262099:VIN262100 VSJ262099:VSJ262100 WCF262099:WCF262100 WMB262099:WMB262100 WVX262099:WVX262100 AI327635:AI327636 JL327635:JL327636 TH327635:TH327636 ADD327635:ADD327636 AMZ327635:AMZ327636 AWV327635:AWV327636 BGR327635:BGR327636 BQN327635:BQN327636 CAJ327635:CAJ327636 CKF327635:CKF327636 CUB327635:CUB327636 DDX327635:DDX327636 DNT327635:DNT327636 DXP327635:DXP327636 EHL327635:EHL327636 ERH327635:ERH327636 FBD327635:FBD327636 FKZ327635:FKZ327636 FUV327635:FUV327636 GER327635:GER327636 GON327635:GON327636 GYJ327635:GYJ327636 HIF327635:HIF327636 HSB327635:HSB327636 IBX327635:IBX327636 ILT327635:ILT327636 IVP327635:IVP327636 JFL327635:JFL327636 JPH327635:JPH327636 JZD327635:JZD327636 KIZ327635:KIZ327636 KSV327635:KSV327636 LCR327635:LCR327636 LMN327635:LMN327636 LWJ327635:LWJ327636 MGF327635:MGF327636 MQB327635:MQB327636 MZX327635:MZX327636 NJT327635:NJT327636 NTP327635:NTP327636 ODL327635:ODL327636 ONH327635:ONH327636 OXD327635:OXD327636 PGZ327635:PGZ327636 PQV327635:PQV327636 QAR327635:QAR327636 QKN327635:QKN327636 QUJ327635:QUJ327636 REF327635:REF327636 ROB327635:ROB327636 RXX327635:RXX327636 SHT327635:SHT327636 SRP327635:SRP327636 TBL327635:TBL327636 TLH327635:TLH327636 TVD327635:TVD327636 UEZ327635:UEZ327636 UOV327635:UOV327636 UYR327635:UYR327636 VIN327635:VIN327636 VSJ327635:VSJ327636 WCF327635:WCF327636 WMB327635:WMB327636 WVX327635:WVX327636 AI393171:AI393172 JL393171:JL393172 TH393171:TH393172 ADD393171:ADD393172 AMZ393171:AMZ393172 AWV393171:AWV393172 BGR393171:BGR393172 BQN393171:BQN393172 CAJ393171:CAJ393172 CKF393171:CKF393172 CUB393171:CUB393172 DDX393171:DDX393172 DNT393171:DNT393172 DXP393171:DXP393172 EHL393171:EHL393172 ERH393171:ERH393172 FBD393171:FBD393172 FKZ393171:FKZ393172 FUV393171:FUV393172 GER393171:GER393172 GON393171:GON393172 GYJ393171:GYJ393172 HIF393171:HIF393172 HSB393171:HSB393172 IBX393171:IBX393172 ILT393171:ILT393172 IVP393171:IVP393172 JFL393171:JFL393172 JPH393171:JPH393172 JZD393171:JZD393172 KIZ393171:KIZ393172 KSV393171:KSV393172 LCR393171:LCR393172 LMN393171:LMN393172 LWJ393171:LWJ393172 MGF393171:MGF393172 MQB393171:MQB393172 MZX393171:MZX393172 NJT393171:NJT393172 NTP393171:NTP393172 ODL393171:ODL393172 ONH393171:ONH393172 OXD393171:OXD393172 PGZ393171:PGZ393172 PQV393171:PQV393172 QAR393171:QAR393172 QKN393171:QKN393172 QUJ393171:QUJ393172 REF393171:REF393172 ROB393171:ROB393172 RXX393171:RXX393172 SHT393171:SHT393172 SRP393171:SRP393172 TBL393171:TBL393172 TLH393171:TLH393172 TVD393171:TVD393172 UEZ393171:UEZ393172 UOV393171:UOV393172 UYR393171:UYR393172 VIN393171:VIN393172 VSJ393171:VSJ393172 WCF393171:WCF393172 WMB393171:WMB393172 WVX393171:WVX393172 AI458707:AI458708 JL458707:JL458708 TH458707:TH458708 ADD458707:ADD458708 AMZ458707:AMZ458708 AWV458707:AWV458708 BGR458707:BGR458708 BQN458707:BQN458708 CAJ458707:CAJ458708 CKF458707:CKF458708 CUB458707:CUB458708 DDX458707:DDX458708 DNT458707:DNT458708 DXP458707:DXP458708 EHL458707:EHL458708 ERH458707:ERH458708 FBD458707:FBD458708 FKZ458707:FKZ458708 FUV458707:FUV458708 GER458707:GER458708 GON458707:GON458708 GYJ458707:GYJ458708 HIF458707:HIF458708 HSB458707:HSB458708 IBX458707:IBX458708 ILT458707:ILT458708 IVP458707:IVP458708 JFL458707:JFL458708 JPH458707:JPH458708 JZD458707:JZD458708 KIZ458707:KIZ458708 KSV458707:KSV458708 LCR458707:LCR458708 LMN458707:LMN458708 LWJ458707:LWJ458708 MGF458707:MGF458708 MQB458707:MQB458708 MZX458707:MZX458708 NJT458707:NJT458708 NTP458707:NTP458708 ODL458707:ODL458708 ONH458707:ONH458708 OXD458707:OXD458708 PGZ458707:PGZ458708 PQV458707:PQV458708 QAR458707:QAR458708 QKN458707:QKN458708 QUJ458707:QUJ458708 REF458707:REF458708 ROB458707:ROB458708 RXX458707:RXX458708 SHT458707:SHT458708 SRP458707:SRP458708 TBL458707:TBL458708 TLH458707:TLH458708 TVD458707:TVD458708 UEZ458707:UEZ458708 UOV458707:UOV458708 UYR458707:UYR458708 VIN458707:VIN458708 VSJ458707:VSJ458708 WCF458707:WCF458708 WMB458707:WMB458708 WVX458707:WVX458708 AI524243:AI524244 JL524243:JL524244 TH524243:TH524244 ADD524243:ADD524244 AMZ524243:AMZ524244 AWV524243:AWV524244 BGR524243:BGR524244 BQN524243:BQN524244 CAJ524243:CAJ524244 CKF524243:CKF524244 CUB524243:CUB524244 DDX524243:DDX524244 DNT524243:DNT524244 DXP524243:DXP524244 EHL524243:EHL524244 ERH524243:ERH524244 FBD524243:FBD524244 FKZ524243:FKZ524244 FUV524243:FUV524244 GER524243:GER524244 GON524243:GON524244 GYJ524243:GYJ524244 HIF524243:HIF524244 HSB524243:HSB524244 IBX524243:IBX524244 ILT524243:ILT524244 IVP524243:IVP524244 JFL524243:JFL524244 JPH524243:JPH524244 JZD524243:JZD524244 KIZ524243:KIZ524244 KSV524243:KSV524244 LCR524243:LCR524244 LMN524243:LMN524244 LWJ524243:LWJ524244 MGF524243:MGF524244 MQB524243:MQB524244 MZX524243:MZX524244 NJT524243:NJT524244 NTP524243:NTP524244 ODL524243:ODL524244 ONH524243:ONH524244 OXD524243:OXD524244 PGZ524243:PGZ524244 PQV524243:PQV524244 QAR524243:QAR524244 QKN524243:QKN524244 QUJ524243:QUJ524244 REF524243:REF524244 ROB524243:ROB524244 RXX524243:RXX524244 SHT524243:SHT524244 SRP524243:SRP524244 TBL524243:TBL524244 TLH524243:TLH524244 TVD524243:TVD524244 UEZ524243:UEZ524244 UOV524243:UOV524244 UYR524243:UYR524244 VIN524243:VIN524244 VSJ524243:VSJ524244 WCF524243:WCF524244 WMB524243:WMB524244 WVX524243:WVX524244 AI589779:AI589780 JL589779:JL589780 TH589779:TH589780 ADD589779:ADD589780 AMZ589779:AMZ589780 AWV589779:AWV589780 BGR589779:BGR589780 BQN589779:BQN589780 CAJ589779:CAJ589780 CKF589779:CKF589780 CUB589779:CUB589780 DDX589779:DDX589780 DNT589779:DNT589780 DXP589779:DXP589780 EHL589779:EHL589780 ERH589779:ERH589780 FBD589779:FBD589780 FKZ589779:FKZ589780 FUV589779:FUV589780 GER589779:GER589780 GON589779:GON589780 GYJ589779:GYJ589780 HIF589779:HIF589780 HSB589779:HSB589780 IBX589779:IBX589780 ILT589779:ILT589780 IVP589779:IVP589780 JFL589779:JFL589780 JPH589779:JPH589780 JZD589779:JZD589780 KIZ589779:KIZ589780 KSV589779:KSV589780 LCR589779:LCR589780 LMN589779:LMN589780 LWJ589779:LWJ589780 MGF589779:MGF589780 MQB589779:MQB589780 MZX589779:MZX589780 NJT589779:NJT589780 NTP589779:NTP589780 ODL589779:ODL589780 ONH589779:ONH589780 OXD589779:OXD589780 PGZ589779:PGZ589780 PQV589779:PQV589780 QAR589779:QAR589780 QKN589779:QKN589780 QUJ589779:QUJ589780 REF589779:REF589780 ROB589779:ROB589780 RXX589779:RXX589780 SHT589779:SHT589780 SRP589779:SRP589780 TBL589779:TBL589780 TLH589779:TLH589780 TVD589779:TVD589780 UEZ589779:UEZ589780 UOV589779:UOV589780 UYR589779:UYR589780 VIN589779:VIN589780 VSJ589779:VSJ589780 WCF589779:WCF589780 WMB589779:WMB589780 WVX589779:WVX589780 AI655315:AI655316 JL655315:JL655316 TH655315:TH655316 ADD655315:ADD655316 AMZ655315:AMZ655316 AWV655315:AWV655316 BGR655315:BGR655316 BQN655315:BQN655316 CAJ655315:CAJ655316 CKF655315:CKF655316 CUB655315:CUB655316 DDX655315:DDX655316 DNT655315:DNT655316 DXP655315:DXP655316 EHL655315:EHL655316 ERH655315:ERH655316 FBD655315:FBD655316 FKZ655315:FKZ655316 FUV655315:FUV655316 GER655315:GER655316 GON655315:GON655316 GYJ655315:GYJ655316 HIF655315:HIF655316 HSB655315:HSB655316 IBX655315:IBX655316 ILT655315:ILT655316 IVP655315:IVP655316 JFL655315:JFL655316 JPH655315:JPH655316 JZD655315:JZD655316 KIZ655315:KIZ655316 KSV655315:KSV655316 LCR655315:LCR655316 LMN655315:LMN655316 LWJ655315:LWJ655316 MGF655315:MGF655316 MQB655315:MQB655316 MZX655315:MZX655316 NJT655315:NJT655316 NTP655315:NTP655316 ODL655315:ODL655316 ONH655315:ONH655316 OXD655315:OXD655316 PGZ655315:PGZ655316 PQV655315:PQV655316 QAR655315:QAR655316 QKN655315:QKN655316 QUJ655315:QUJ655316 REF655315:REF655316 ROB655315:ROB655316 RXX655315:RXX655316 SHT655315:SHT655316 SRP655315:SRP655316 TBL655315:TBL655316 TLH655315:TLH655316 TVD655315:TVD655316 UEZ655315:UEZ655316 UOV655315:UOV655316 UYR655315:UYR655316 VIN655315:VIN655316 VSJ655315:VSJ655316 WCF655315:WCF655316 WMB655315:WMB655316 WVX655315:WVX655316 AI720851:AI720852 JL720851:JL720852 TH720851:TH720852 ADD720851:ADD720852 AMZ720851:AMZ720852 AWV720851:AWV720852 BGR720851:BGR720852 BQN720851:BQN720852 CAJ720851:CAJ720852 CKF720851:CKF720852 CUB720851:CUB720852 DDX720851:DDX720852 DNT720851:DNT720852 DXP720851:DXP720852 EHL720851:EHL720852 ERH720851:ERH720852 FBD720851:FBD720852 FKZ720851:FKZ720852 FUV720851:FUV720852 GER720851:GER720852 GON720851:GON720852 GYJ720851:GYJ720852 HIF720851:HIF720852 HSB720851:HSB720852 IBX720851:IBX720852 ILT720851:ILT720852 IVP720851:IVP720852 JFL720851:JFL720852 JPH720851:JPH720852 JZD720851:JZD720852 KIZ720851:KIZ720852 KSV720851:KSV720852 LCR720851:LCR720852 LMN720851:LMN720852 LWJ720851:LWJ720852 MGF720851:MGF720852 MQB720851:MQB720852 MZX720851:MZX720852 NJT720851:NJT720852 NTP720851:NTP720852 ODL720851:ODL720852 ONH720851:ONH720852 OXD720851:OXD720852 PGZ720851:PGZ720852 PQV720851:PQV720852 QAR720851:QAR720852 QKN720851:QKN720852 QUJ720851:QUJ720852 REF720851:REF720852 ROB720851:ROB720852 RXX720851:RXX720852 SHT720851:SHT720852 SRP720851:SRP720852 TBL720851:TBL720852 TLH720851:TLH720852 TVD720851:TVD720852 UEZ720851:UEZ720852 UOV720851:UOV720852 UYR720851:UYR720852 VIN720851:VIN720852 VSJ720851:VSJ720852 WCF720851:WCF720852 WMB720851:WMB720852 WVX720851:WVX720852 AI786387:AI786388 JL786387:JL786388 TH786387:TH786388 ADD786387:ADD786388 AMZ786387:AMZ786388 AWV786387:AWV786388 BGR786387:BGR786388 BQN786387:BQN786388 CAJ786387:CAJ786388 CKF786387:CKF786388 CUB786387:CUB786388 DDX786387:DDX786388 DNT786387:DNT786388 DXP786387:DXP786388 EHL786387:EHL786388 ERH786387:ERH786388 FBD786387:FBD786388 FKZ786387:FKZ786388 FUV786387:FUV786388 GER786387:GER786388 GON786387:GON786388 GYJ786387:GYJ786388 HIF786387:HIF786388 HSB786387:HSB786388 IBX786387:IBX786388 ILT786387:ILT786388 IVP786387:IVP786388 JFL786387:JFL786388 JPH786387:JPH786388 JZD786387:JZD786388 KIZ786387:KIZ786388 KSV786387:KSV786388 LCR786387:LCR786388 LMN786387:LMN786388 LWJ786387:LWJ786388 MGF786387:MGF786388 MQB786387:MQB786388 MZX786387:MZX786388 NJT786387:NJT786388 NTP786387:NTP786388 ODL786387:ODL786388 ONH786387:ONH786388 OXD786387:OXD786388 PGZ786387:PGZ786388 PQV786387:PQV786388 QAR786387:QAR786388 QKN786387:QKN786388 QUJ786387:QUJ786388 REF786387:REF786388 ROB786387:ROB786388 RXX786387:RXX786388 SHT786387:SHT786388 SRP786387:SRP786388 TBL786387:TBL786388 TLH786387:TLH786388 TVD786387:TVD786388 UEZ786387:UEZ786388 UOV786387:UOV786388 UYR786387:UYR786388 VIN786387:VIN786388 VSJ786387:VSJ786388 WCF786387:WCF786388 WMB786387:WMB786388 WVX786387:WVX786388 AI851923:AI851924 JL851923:JL851924 TH851923:TH851924 ADD851923:ADD851924 AMZ851923:AMZ851924 AWV851923:AWV851924 BGR851923:BGR851924 BQN851923:BQN851924 CAJ851923:CAJ851924 CKF851923:CKF851924 CUB851923:CUB851924 DDX851923:DDX851924 DNT851923:DNT851924 DXP851923:DXP851924 EHL851923:EHL851924 ERH851923:ERH851924 FBD851923:FBD851924 FKZ851923:FKZ851924 FUV851923:FUV851924 GER851923:GER851924 GON851923:GON851924 GYJ851923:GYJ851924 HIF851923:HIF851924 HSB851923:HSB851924 IBX851923:IBX851924 ILT851923:ILT851924 IVP851923:IVP851924 JFL851923:JFL851924 JPH851923:JPH851924 JZD851923:JZD851924 KIZ851923:KIZ851924 KSV851923:KSV851924 LCR851923:LCR851924 LMN851923:LMN851924 LWJ851923:LWJ851924 MGF851923:MGF851924 MQB851923:MQB851924 MZX851923:MZX851924 NJT851923:NJT851924 NTP851923:NTP851924 ODL851923:ODL851924 ONH851923:ONH851924 OXD851923:OXD851924 PGZ851923:PGZ851924 PQV851923:PQV851924 QAR851923:QAR851924 QKN851923:QKN851924 QUJ851923:QUJ851924 REF851923:REF851924 ROB851923:ROB851924 RXX851923:RXX851924 SHT851923:SHT851924 SRP851923:SRP851924 TBL851923:TBL851924 TLH851923:TLH851924 TVD851923:TVD851924 UEZ851923:UEZ851924 UOV851923:UOV851924 UYR851923:UYR851924 VIN851923:VIN851924 VSJ851923:VSJ851924 WCF851923:WCF851924 WMB851923:WMB851924 WVX851923:WVX851924 AI917459:AI917460 JL917459:JL917460 TH917459:TH917460 ADD917459:ADD917460 AMZ917459:AMZ917460 AWV917459:AWV917460 BGR917459:BGR917460 BQN917459:BQN917460 CAJ917459:CAJ917460 CKF917459:CKF917460 CUB917459:CUB917460 DDX917459:DDX917460 DNT917459:DNT917460 DXP917459:DXP917460 EHL917459:EHL917460 ERH917459:ERH917460 FBD917459:FBD917460 FKZ917459:FKZ917460 FUV917459:FUV917460 GER917459:GER917460 GON917459:GON917460 GYJ917459:GYJ917460 HIF917459:HIF917460 HSB917459:HSB917460 IBX917459:IBX917460 ILT917459:ILT917460 IVP917459:IVP917460 JFL917459:JFL917460 JPH917459:JPH917460 JZD917459:JZD917460 KIZ917459:KIZ917460 KSV917459:KSV917460 LCR917459:LCR917460 LMN917459:LMN917460 LWJ917459:LWJ917460 MGF917459:MGF917460 MQB917459:MQB917460 MZX917459:MZX917460 NJT917459:NJT917460 NTP917459:NTP917460 ODL917459:ODL917460 ONH917459:ONH917460 OXD917459:OXD917460 PGZ917459:PGZ917460 PQV917459:PQV917460 QAR917459:QAR917460 QKN917459:QKN917460 QUJ917459:QUJ917460 REF917459:REF917460 ROB917459:ROB917460 RXX917459:RXX917460 SHT917459:SHT917460 SRP917459:SRP917460 TBL917459:TBL917460 TLH917459:TLH917460 TVD917459:TVD917460 UEZ917459:UEZ917460 UOV917459:UOV917460 UYR917459:UYR917460 VIN917459:VIN917460 VSJ917459:VSJ917460 WCF917459:WCF917460 WMB917459:WMB917460 WVX917459:WVX917460 AI982995:AI982996 JL982995:JL982996 TH982995:TH982996 ADD982995:ADD982996 AMZ982995:AMZ982996 AWV982995:AWV982996 BGR982995:BGR982996 BQN982995:BQN982996 CAJ982995:CAJ982996 CKF982995:CKF982996 CUB982995:CUB982996 DDX982995:DDX982996 DNT982995:DNT982996 DXP982995:DXP982996 EHL982995:EHL982996 ERH982995:ERH982996 FBD982995:FBD982996 FKZ982995:FKZ982996 FUV982995:FUV982996 GER982995:GER982996 GON982995:GON982996 GYJ982995:GYJ982996 HIF982995:HIF982996 HSB982995:HSB982996 IBX982995:IBX982996 ILT982995:ILT982996 IVP982995:IVP982996 JFL982995:JFL982996 JPH982995:JPH982996 JZD982995:JZD982996 KIZ982995:KIZ982996 KSV982995:KSV982996 LCR982995:LCR982996 LMN982995:LMN982996 LWJ982995:LWJ982996 MGF982995:MGF982996 MQB982995:MQB982996 MZX982995:MZX982996 NJT982995:NJT982996 NTP982995:NTP982996 ODL982995:ODL982996 ONH982995:ONH982996 OXD982995:OXD982996 PGZ982995:PGZ982996 PQV982995:PQV982996 QAR982995:QAR982996 QKN982995:QKN982996 QUJ982995:QUJ982996 REF982995:REF982996 ROB982995:ROB982996 RXX982995:RXX982996 SHT982995:SHT982996 SRP982995:SRP982996 TBL982995:TBL982996 TLH982995:TLH982996 TVD982995:TVD982996 UEZ982995:UEZ982996 UOV982995:UOV982996 UYR982995:UYR982996 VIN982995:VIN982996 VSJ982995:VSJ982996 WCF982995:WCF982996 WMB982995:WMB982996 WVX982995:WVX982996 JJ65491:JK65491 TF65491:TG65491 ADB65491:ADC65491 AMX65491:AMY65491 AWT65491:AWU65491 BGP65491:BGQ65491 BQL65491:BQM65491 CAH65491:CAI65491 CKD65491:CKE65491 CTZ65491:CUA65491 DDV65491:DDW65491 DNR65491:DNS65491 DXN65491:DXO65491 EHJ65491:EHK65491 ERF65491:ERG65491 FBB65491:FBC65491 FKX65491:FKY65491 FUT65491:FUU65491 GEP65491:GEQ65491 GOL65491:GOM65491 GYH65491:GYI65491 HID65491:HIE65491 HRZ65491:HSA65491 IBV65491:IBW65491 ILR65491:ILS65491 IVN65491:IVO65491 JFJ65491:JFK65491 JPF65491:JPG65491 JZB65491:JZC65491 KIX65491:KIY65491 KST65491:KSU65491 LCP65491:LCQ65491 LML65491:LMM65491 LWH65491:LWI65491 MGD65491:MGE65491 MPZ65491:MQA65491 MZV65491:MZW65491 NJR65491:NJS65491 NTN65491:NTO65491 ODJ65491:ODK65491 ONF65491:ONG65491 OXB65491:OXC65491 PGX65491:PGY65491 PQT65491:PQU65491 QAP65491:QAQ65491 QKL65491:QKM65491 QUH65491:QUI65491 RED65491:REE65491 RNZ65491:ROA65491 RXV65491:RXW65491 SHR65491:SHS65491 SRN65491:SRO65491 TBJ65491:TBK65491 TLF65491:TLG65491 TVB65491:TVC65491 UEX65491:UEY65491 UOT65491:UOU65491 UYP65491:UYQ65491 VIL65491:VIM65491 VSH65491:VSI65491 WCD65491:WCE65491 WLZ65491:WMA65491 WVV65491:WVW65491 JJ131027:JK131027 TF131027:TG131027 ADB131027:ADC131027 AMX131027:AMY131027 AWT131027:AWU131027 BGP131027:BGQ131027 BQL131027:BQM131027 CAH131027:CAI131027 CKD131027:CKE131027 CTZ131027:CUA131027 DDV131027:DDW131027 DNR131027:DNS131027 DXN131027:DXO131027 EHJ131027:EHK131027 ERF131027:ERG131027 FBB131027:FBC131027 FKX131027:FKY131027 FUT131027:FUU131027 GEP131027:GEQ131027 GOL131027:GOM131027 GYH131027:GYI131027 HID131027:HIE131027 HRZ131027:HSA131027 IBV131027:IBW131027 ILR131027:ILS131027 IVN131027:IVO131027 JFJ131027:JFK131027 JPF131027:JPG131027 JZB131027:JZC131027 KIX131027:KIY131027 KST131027:KSU131027 LCP131027:LCQ131027 LML131027:LMM131027 LWH131027:LWI131027 MGD131027:MGE131027 MPZ131027:MQA131027 MZV131027:MZW131027 NJR131027:NJS131027 NTN131027:NTO131027 ODJ131027:ODK131027 ONF131027:ONG131027 OXB131027:OXC131027 PGX131027:PGY131027 PQT131027:PQU131027 QAP131027:QAQ131027 QKL131027:QKM131027 QUH131027:QUI131027 RED131027:REE131027 RNZ131027:ROA131027 RXV131027:RXW131027 SHR131027:SHS131027 SRN131027:SRO131027 TBJ131027:TBK131027 TLF131027:TLG131027 TVB131027:TVC131027 UEX131027:UEY131027 UOT131027:UOU131027 UYP131027:UYQ131027 VIL131027:VIM131027 VSH131027:VSI131027 WCD131027:WCE131027 WLZ131027:WMA131027 WVV131027:WVW131027 JJ196563:JK196563 TF196563:TG196563 ADB196563:ADC196563 AMX196563:AMY196563 AWT196563:AWU196563 BGP196563:BGQ196563 BQL196563:BQM196563 CAH196563:CAI196563 CKD196563:CKE196563 CTZ196563:CUA196563 DDV196563:DDW196563 DNR196563:DNS196563 DXN196563:DXO196563 EHJ196563:EHK196563 ERF196563:ERG196563 FBB196563:FBC196563 FKX196563:FKY196563 FUT196563:FUU196563 GEP196563:GEQ196563 GOL196563:GOM196563 GYH196563:GYI196563 HID196563:HIE196563 HRZ196563:HSA196563 IBV196563:IBW196563 ILR196563:ILS196563 IVN196563:IVO196563 JFJ196563:JFK196563 JPF196563:JPG196563 JZB196563:JZC196563 KIX196563:KIY196563 KST196563:KSU196563 LCP196563:LCQ196563 LML196563:LMM196563 LWH196563:LWI196563 MGD196563:MGE196563 MPZ196563:MQA196563 MZV196563:MZW196563 NJR196563:NJS196563 NTN196563:NTO196563 ODJ196563:ODK196563 ONF196563:ONG196563 OXB196563:OXC196563 PGX196563:PGY196563 PQT196563:PQU196563 QAP196563:QAQ196563 QKL196563:QKM196563 QUH196563:QUI196563 RED196563:REE196563 RNZ196563:ROA196563 RXV196563:RXW196563 SHR196563:SHS196563 SRN196563:SRO196563 TBJ196563:TBK196563 TLF196563:TLG196563 TVB196563:TVC196563 UEX196563:UEY196563 UOT196563:UOU196563 UYP196563:UYQ196563 VIL196563:VIM196563 VSH196563:VSI196563 WCD196563:WCE196563 WLZ196563:WMA196563 WVV196563:WVW196563 JJ262099:JK262099 TF262099:TG262099 ADB262099:ADC262099 AMX262099:AMY262099 AWT262099:AWU262099 BGP262099:BGQ262099 BQL262099:BQM262099 CAH262099:CAI262099 CKD262099:CKE262099 CTZ262099:CUA262099 DDV262099:DDW262099 DNR262099:DNS262099 DXN262099:DXO262099 EHJ262099:EHK262099 ERF262099:ERG262099 FBB262099:FBC262099 FKX262099:FKY262099 FUT262099:FUU262099 GEP262099:GEQ262099 GOL262099:GOM262099 GYH262099:GYI262099 HID262099:HIE262099 HRZ262099:HSA262099 IBV262099:IBW262099 ILR262099:ILS262099 IVN262099:IVO262099 JFJ262099:JFK262099 JPF262099:JPG262099 JZB262099:JZC262099 KIX262099:KIY262099 KST262099:KSU262099 LCP262099:LCQ262099 LML262099:LMM262099 LWH262099:LWI262099 MGD262099:MGE262099 MPZ262099:MQA262099 MZV262099:MZW262099 NJR262099:NJS262099 NTN262099:NTO262099 ODJ262099:ODK262099 ONF262099:ONG262099 OXB262099:OXC262099 PGX262099:PGY262099 PQT262099:PQU262099 QAP262099:QAQ262099 QKL262099:QKM262099 QUH262099:QUI262099 RED262099:REE262099 RNZ262099:ROA262099 RXV262099:RXW262099 SHR262099:SHS262099 SRN262099:SRO262099 TBJ262099:TBK262099 TLF262099:TLG262099 TVB262099:TVC262099 UEX262099:UEY262099 UOT262099:UOU262099 UYP262099:UYQ262099 VIL262099:VIM262099 VSH262099:VSI262099 WCD262099:WCE262099 WLZ262099:WMA262099 WVV262099:WVW262099 JJ327635:JK327635 TF327635:TG327635 ADB327635:ADC327635 AMX327635:AMY327635 AWT327635:AWU327635 BGP327635:BGQ327635 BQL327635:BQM327635 CAH327635:CAI327635 CKD327635:CKE327635 CTZ327635:CUA327635 DDV327635:DDW327635 DNR327635:DNS327635 DXN327635:DXO327635 EHJ327635:EHK327635 ERF327635:ERG327635 FBB327635:FBC327635 FKX327635:FKY327635 FUT327635:FUU327635 GEP327635:GEQ327635 GOL327635:GOM327635 GYH327635:GYI327635 HID327635:HIE327635 HRZ327635:HSA327635 IBV327635:IBW327635 ILR327635:ILS327635 IVN327635:IVO327635 JFJ327635:JFK327635 JPF327635:JPG327635 JZB327635:JZC327635 KIX327635:KIY327635 KST327635:KSU327635 LCP327635:LCQ327635 LML327635:LMM327635 LWH327635:LWI327635 MGD327635:MGE327635 MPZ327635:MQA327635 MZV327635:MZW327635 NJR327635:NJS327635 NTN327635:NTO327635 ODJ327635:ODK327635 ONF327635:ONG327635 OXB327635:OXC327635 PGX327635:PGY327635 PQT327635:PQU327635 QAP327635:QAQ327635 QKL327635:QKM327635 QUH327635:QUI327635 RED327635:REE327635 RNZ327635:ROA327635 RXV327635:RXW327635 SHR327635:SHS327635 SRN327635:SRO327635 TBJ327635:TBK327635 TLF327635:TLG327635 TVB327635:TVC327635 UEX327635:UEY327635 UOT327635:UOU327635 UYP327635:UYQ327635 VIL327635:VIM327635 VSH327635:VSI327635 WCD327635:WCE327635 WLZ327635:WMA327635 WVV327635:WVW327635 JJ393171:JK393171 TF393171:TG393171 ADB393171:ADC393171 AMX393171:AMY393171 AWT393171:AWU393171 BGP393171:BGQ393171 BQL393171:BQM393171 CAH393171:CAI393171 CKD393171:CKE393171 CTZ393171:CUA393171 DDV393171:DDW393171 DNR393171:DNS393171 DXN393171:DXO393171 EHJ393171:EHK393171 ERF393171:ERG393171 FBB393171:FBC393171 FKX393171:FKY393171 FUT393171:FUU393171 GEP393171:GEQ393171 GOL393171:GOM393171 GYH393171:GYI393171 HID393171:HIE393171 HRZ393171:HSA393171 IBV393171:IBW393171 ILR393171:ILS393171 IVN393171:IVO393171 JFJ393171:JFK393171 JPF393171:JPG393171 JZB393171:JZC393171 KIX393171:KIY393171 KST393171:KSU393171 LCP393171:LCQ393171 LML393171:LMM393171 LWH393171:LWI393171 MGD393171:MGE393171 MPZ393171:MQA393171 MZV393171:MZW393171 NJR393171:NJS393171 NTN393171:NTO393171 ODJ393171:ODK393171 ONF393171:ONG393171 OXB393171:OXC393171 PGX393171:PGY393171 PQT393171:PQU393171 QAP393171:QAQ393171 QKL393171:QKM393171 QUH393171:QUI393171 RED393171:REE393171 RNZ393171:ROA393171 RXV393171:RXW393171 SHR393171:SHS393171 SRN393171:SRO393171 TBJ393171:TBK393171 TLF393171:TLG393171 TVB393171:TVC393171 UEX393171:UEY393171 UOT393171:UOU393171 UYP393171:UYQ393171 VIL393171:VIM393171 VSH393171:VSI393171 WCD393171:WCE393171 WLZ393171:WMA393171 WVV393171:WVW393171 JJ458707:JK458707 TF458707:TG458707 ADB458707:ADC458707 AMX458707:AMY458707 AWT458707:AWU458707 BGP458707:BGQ458707 BQL458707:BQM458707 CAH458707:CAI458707 CKD458707:CKE458707 CTZ458707:CUA458707 DDV458707:DDW458707 DNR458707:DNS458707 DXN458707:DXO458707 EHJ458707:EHK458707 ERF458707:ERG458707 FBB458707:FBC458707 FKX458707:FKY458707 FUT458707:FUU458707 GEP458707:GEQ458707 GOL458707:GOM458707 GYH458707:GYI458707 HID458707:HIE458707 HRZ458707:HSA458707 IBV458707:IBW458707 ILR458707:ILS458707 IVN458707:IVO458707 JFJ458707:JFK458707 JPF458707:JPG458707 JZB458707:JZC458707 KIX458707:KIY458707 KST458707:KSU458707 LCP458707:LCQ458707 LML458707:LMM458707 LWH458707:LWI458707 MGD458707:MGE458707 MPZ458707:MQA458707 MZV458707:MZW458707 NJR458707:NJS458707 NTN458707:NTO458707 ODJ458707:ODK458707 ONF458707:ONG458707 OXB458707:OXC458707 PGX458707:PGY458707 PQT458707:PQU458707 QAP458707:QAQ458707 QKL458707:QKM458707 QUH458707:QUI458707 RED458707:REE458707 RNZ458707:ROA458707 RXV458707:RXW458707 SHR458707:SHS458707 SRN458707:SRO458707 TBJ458707:TBK458707 TLF458707:TLG458707 TVB458707:TVC458707 UEX458707:UEY458707 UOT458707:UOU458707 UYP458707:UYQ458707 VIL458707:VIM458707 VSH458707:VSI458707 WCD458707:WCE458707 WLZ458707:WMA458707 WVV458707:WVW458707 JJ524243:JK524243 TF524243:TG524243 ADB524243:ADC524243 AMX524243:AMY524243 AWT524243:AWU524243 BGP524243:BGQ524243 BQL524243:BQM524243 CAH524243:CAI524243 CKD524243:CKE524243 CTZ524243:CUA524243 DDV524243:DDW524243 DNR524243:DNS524243 DXN524243:DXO524243 EHJ524243:EHK524243 ERF524243:ERG524243 FBB524243:FBC524243 FKX524243:FKY524243 FUT524243:FUU524243 GEP524243:GEQ524243 GOL524243:GOM524243 GYH524243:GYI524243 HID524243:HIE524243 HRZ524243:HSA524243 IBV524243:IBW524243 ILR524243:ILS524243 IVN524243:IVO524243 JFJ524243:JFK524243 JPF524243:JPG524243 JZB524243:JZC524243 KIX524243:KIY524243 KST524243:KSU524243 LCP524243:LCQ524243 LML524243:LMM524243 LWH524243:LWI524243 MGD524243:MGE524243 MPZ524243:MQA524243 MZV524243:MZW524243 NJR524243:NJS524243 NTN524243:NTO524243 ODJ524243:ODK524243 ONF524243:ONG524243 OXB524243:OXC524243 PGX524243:PGY524243 PQT524243:PQU524243 QAP524243:QAQ524243 QKL524243:QKM524243 QUH524243:QUI524243 RED524243:REE524243 RNZ524243:ROA524243 RXV524243:RXW524243 SHR524243:SHS524243 SRN524243:SRO524243 TBJ524243:TBK524243 TLF524243:TLG524243 TVB524243:TVC524243 UEX524243:UEY524243 UOT524243:UOU524243 UYP524243:UYQ524243 VIL524243:VIM524243 VSH524243:VSI524243 WCD524243:WCE524243 WLZ524243:WMA524243 WVV524243:WVW524243 JJ589779:JK589779 TF589779:TG589779 ADB589779:ADC589779 AMX589779:AMY589779 AWT589779:AWU589779 BGP589779:BGQ589779 BQL589779:BQM589779 CAH589779:CAI589779 CKD589779:CKE589779 CTZ589779:CUA589779 DDV589779:DDW589779 DNR589779:DNS589779 DXN589779:DXO589779 EHJ589779:EHK589779 ERF589779:ERG589779 FBB589779:FBC589779 FKX589779:FKY589779 FUT589779:FUU589779 GEP589779:GEQ589779 GOL589779:GOM589779 GYH589779:GYI589779 HID589779:HIE589779 HRZ589779:HSA589779 IBV589779:IBW589779 ILR589779:ILS589779 IVN589779:IVO589779 JFJ589779:JFK589779 JPF589779:JPG589779 JZB589779:JZC589779 KIX589779:KIY589779 KST589779:KSU589779 LCP589779:LCQ589779 LML589779:LMM589779 LWH589779:LWI589779 MGD589779:MGE589779 MPZ589779:MQA589779 MZV589779:MZW589779 NJR589779:NJS589779 NTN589779:NTO589779 ODJ589779:ODK589779 ONF589779:ONG589779 OXB589779:OXC589779 PGX589779:PGY589779 PQT589779:PQU589779 QAP589779:QAQ589779 QKL589779:QKM589779 QUH589779:QUI589779 RED589779:REE589779 RNZ589779:ROA589779 RXV589779:RXW589779 SHR589779:SHS589779 SRN589779:SRO589779 TBJ589779:TBK589779 TLF589779:TLG589779 TVB589779:TVC589779 UEX589779:UEY589779 UOT589779:UOU589779 UYP589779:UYQ589779 VIL589779:VIM589779 VSH589779:VSI589779 WCD589779:WCE589779 WLZ589779:WMA589779 WVV589779:WVW589779 JJ655315:JK655315 TF655315:TG655315 ADB655315:ADC655315 AMX655315:AMY655315 AWT655315:AWU655315 BGP655315:BGQ655315 BQL655315:BQM655315 CAH655315:CAI655315 CKD655315:CKE655315 CTZ655315:CUA655315 DDV655315:DDW655315 DNR655315:DNS655315 DXN655315:DXO655315 EHJ655315:EHK655315 ERF655315:ERG655315 FBB655315:FBC655315 FKX655315:FKY655315 FUT655315:FUU655315 GEP655315:GEQ655315 GOL655315:GOM655315 GYH655315:GYI655315 HID655315:HIE655315 HRZ655315:HSA655315 IBV655315:IBW655315 ILR655315:ILS655315 IVN655315:IVO655315 JFJ655315:JFK655315 JPF655315:JPG655315 JZB655315:JZC655315 KIX655315:KIY655315 KST655315:KSU655315 LCP655315:LCQ655315 LML655315:LMM655315 LWH655315:LWI655315 MGD655315:MGE655315 MPZ655315:MQA655315 MZV655315:MZW655315 NJR655315:NJS655315 NTN655315:NTO655315 ODJ655315:ODK655315 ONF655315:ONG655315 OXB655315:OXC655315 PGX655315:PGY655315 PQT655315:PQU655315 QAP655315:QAQ655315 QKL655315:QKM655315 QUH655315:QUI655315 RED655315:REE655315 RNZ655315:ROA655315 RXV655315:RXW655315 SHR655315:SHS655315 SRN655315:SRO655315 TBJ655315:TBK655315 TLF655315:TLG655315 TVB655315:TVC655315 UEX655315:UEY655315 UOT655315:UOU655315 UYP655315:UYQ655315 VIL655315:VIM655315 VSH655315:VSI655315 WCD655315:WCE655315 WLZ655315:WMA655315 WVV655315:WVW655315 JJ720851:JK720851 TF720851:TG720851 ADB720851:ADC720851 AMX720851:AMY720851 AWT720851:AWU720851 BGP720851:BGQ720851 BQL720851:BQM720851 CAH720851:CAI720851 CKD720851:CKE720851 CTZ720851:CUA720851 DDV720851:DDW720851 DNR720851:DNS720851 DXN720851:DXO720851 EHJ720851:EHK720851 ERF720851:ERG720851 FBB720851:FBC720851 FKX720851:FKY720851 FUT720851:FUU720851 GEP720851:GEQ720851 GOL720851:GOM720851 GYH720851:GYI720851 HID720851:HIE720851 HRZ720851:HSA720851 IBV720851:IBW720851 ILR720851:ILS720851 IVN720851:IVO720851 JFJ720851:JFK720851 JPF720851:JPG720851 JZB720851:JZC720851 KIX720851:KIY720851 KST720851:KSU720851 LCP720851:LCQ720851 LML720851:LMM720851 LWH720851:LWI720851 MGD720851:MGE720851 MPZ720851:MQA720851 MZV720851:MZW720851 NJR720851:NJS720851 NTN720851:NTO720851 ODJ720851:ODK720851 ONF720851:ONG720851 OXB720851:OXC720851 PGX720851:PGY720851 PQT720851:PQU720851 QAP720851:QAQ720851 QKL720851:QKM720851 QUH720851:QUI720851 RED720851:REE720851 RNZ720851:ROA720851 RXV720851:RXW720851 SHR720851:SHS720851 SRN720851:SRO720851 TBJ720851:TBK720851 TLF720851:TLG720851 TVB720851:TVC720851 UEX720851:UEY720851 UOT720851:UOU720851 UYP720851:UYQ720851 VIL720851:VIM720851 VSH720851:VSI720851 WCD720851:WCE720851 WLZ720851:WMA720851 WVV720851:WVW720851 JJ786387:JK786387 TF786387:TG786387 ADB786387:ADC786387 AMX786387:AMY786387 AWT786387:AWU786387 BGP786387:BGQ786387 BQL786387:BQM786387 CAH786387:CAI786387 CKD786387:CKE786387 CTZ786387:CUA786387 DDV786387:DDW786387 DNR786387:DNS786387 DXN786387:DXO786387 EHJ786387:EHK786387 ERF786387:ERG786387 FBB786387:FBC786387 FKX786387:FKY786387 FUT786387:FUU786387 GEP786387:GEQ786387 GOL786387:GOM786387 GYH786387:GYI786387 HID786387:HIE786387 HRZ786387:HSA786387 IBV786387:IBW786387 ILR786387:ILS786387 IVN786387:IVO786387 JFJ786387:JFK786387 JPF786387:JPG786387 JZB786387:JZC786387 KIX786387:KIY786387 KST786387:KSU786387 LCP786387:LCQ786387 LML786387:LMM786387 LWH786387:LWI786387 MGD786387:MGE786387 MPZ786387:MQA786387 MZV786387:MZW786387 NJR786387:NJS786387 NTN786387:NTO786387 ODJ786387:ODK786387 ONF786387:ONG786387 OXB786387:OXC786387 PGX786387:PGY786387 PQT786387:PQU786387 QAP786387:QAQ786387 QKL786387:QKM786387 QUH786387:QUI786387 RED786387:REE786387 RNZ786387:ROA786387 RXV786387:RXW786387 SHR786387:SHS786387 SRN786387:SRO786387 TBJ786387:TBK786387 TLF786387:TLG786387 TVB786387:TVC786387 UEX786387:UEY786387 UOT786387:UOU786387 UYP786387:UYQ786387 VIL786387:VIM786387 VSH786387:VSI786387 WCD786387:WCE786387 WLZ786387:WMA786387 WVV786387:WVW786387 JJ851923:JK851923 TF851923:TG851923 ADB851923:ADC851923 AMX851923:AMY851923 AWT851923:AWU851923 BGP851923:BGQ851923 BQL851923:BQM851923 CAH851923:CAI851923 CKD851923:CKE851923 CTZ851923:CUA851923 DDV851923:DDW851923 DNR851923:DNS851923 DXN851923:DXO851923 EHJ851923:EHK851923 ERF851923:ERG851923 FBB851923:FBC851923 FKX851923:FKY851923 FUT851923:FUU851923 GEP851923:GEQ851923 GOL851923:GOM851923 GYH851923:GYI851923 HID851923:HIE851923 HRZ851923:HSA851923 IBV851923:IBW851923 ILR851923:ILS851923 IVN851923:IVO851923 JFJ851923:JFK851923 JPF851923:JPG851923 JZB851923:JZC851923 KIX851923:KIY851923 KST851923:KSU851923 LCP851923:LCQ851923 LML851923:LMM851923 LWH851923:LWI851923 MGD851923:MGE851923 MPZ851923:MQA851923 MZV851923:MZW851923 NJR851923:NJS851923 NTN851923:NTO851923 ODJ851923:ODK851923 ONF851923:ONG851923 OXB851923:OXC851923 PGX851923:PGY851923 PQT851923:PQU851923 QAP851923:QAQ851923 QKL851923:QKM851923 QUH851923:QUI851923 RED851923:REE851923 RNZ851923:ROA851923 RXV851923:RXW851923 SHR851923:SHS851923 SRN851923:SRO851923 TBJ851923:TBK851923 TLF851923:TLG851923 TVB851923:TVC851923 UEX851923:UEY851923 UOT851923:UOU851923 UYP851923:UYQ851923 VIL851923:VIM851923 VSH851923:VSI851923 WCD851923:WCE851923 WLZ851923:WMA851923 WVV851923:WVW851923 JJ917459:JK917459 TF917459:TG917459 ADB917459:ADC917459 AMX917459:AMY917459 AWT917459:AWU917459 BGP917459:BGQ917459 BQL917459:BQM917459 CAH917459:CAI917459 CKD917459:CKE917459 CTZ917459:CUA917459 DDV917459:DDW917459 DNR917459:DNS917459 DXN917459:DXO917459 EHJ917459:EHK917459 ERF917459:ERG917459 FBB917459:FBC917459 FKX917459:FKY917459 FUT917459:FUU917459 GEP917459:GEQ917459 GOL917459:GOM917459 GYH917459:GYI917459 HID917459:HIE917459 HRZ917459:HSA917459 IBV917459:IBW917459 ILR917459:ILS917459 IVN917459:IVO917459 JFJ917459:JFK917459 JPF917459:JPG917459 JZB917459:JZC917459 KIX917459:KIY917459 KST917459:KSU917459 LCP917459:LCQ917459 LML917459:LMM917459 LWH917459:LWI917459 MGD917459:MGE917459 MPZ917459:MQA917459 MZV917459:MZW917459 NJR917459:NJS917459 NTN917459:NTO917459 ODJ917459:ODK917459 ONF917459:ONG917459 OXB917459:OXC917459 PGX917459:PGY917459 PQT917459:PQU917459 QAP917459:QAQ917459 QKL917459:QKM917459 QUH917459:QUI917459 RED917459:REE917459 RNZ917459:ROA917459 RXV917459:RXW917459 SHR917459:SHS917459 SRN917459:SRO917459 TBJ917459:TBK917459 TLF917459:TLG917459 TVB917459:TVC917459 UEX917459:UEY917459 UOT917459:UOU917459 UYP917459:UYQ917459 VIL917459:VIM917459 VSH917459:VSI917459 WCD917459:WCE917459 WLZ917459:WMA917459 WVV917459:WVW917459 JJ982995:JK982995 TF982995:TG982995 ADB982995:ADC982995 AMX982995:AMY982995 AWT982995:AWU982995 BGP982995:BGQ982995 BQL982995:BQM982995 CAH982995:CAI982995 CKD982995:CKE982995 CTZ982995:CUA982995 DDV982995:DDW982995 DNR982995:DNS982995 DXN982995:DXO982995 EHJ982995:EHK982995 ERF982995:ERG982995 FBB982995:FBC982995 FKX982995:FKY982995 FUT982995:FUU982995 GEP982995:GEQ982995 GOL982995:GOM982995 GYH982995:GYI982995 HID982995:HIE982995 HRZ982995:HSA982995 IBV982995:IBW982995 ILR982995:ILS982995 IVN982995:IVO982995 JFJ982995:JFK982995 JPF982995:JPG982995 JZB982995:JZC982995 KIX982995:KIY982995 KST982995:KSU982995 LCP982995:LCQ982995 LML982995:LMM982995 LWH982995:LWI982995 MGD982995:MGE982995 MPZ982995:MQA982995 MZV982995:MZW982995 NJR982995:NJS982995 NTN982995:NTO982995 ODJ982995:ODK982995 ONF982995:ONG982995 OXB982995:OXC982995 PGX982995:PGY982995 PQT982995:PQU982995 QAP982995:QAQ982995 QKL982995:QKM982995 QUH982995:QUI982995 RED982995:REE982995 RNZ982995:ROA982995 RXV982995:RXW982995 SHR982995:SHS982995 SRN982995:SRO982995 TBJ982995:TBK982995 TLF982995:TLG982995 TVB982995:TVC982995 UEX982995:UEY982995 UOT982995:UOU982995 UYP982995:UYQ982995 VIL982995:VIM982995 VSH982995:VSI982995 WCD982995:WCE982995 WLZ982995:WMA982995 WVV982995:WVW982995 WVX23 WMB23 WCF23 VSJ23 VIN23 UYR23 UOV23 UEZ23 TVD23 TLH23 TBL23 SRP23 SHT23 RXX23 ROB23 REF23 QUJ23 QKN23 QAR23 PQV23 PGZ23 OXD23 ONH23 ODL23 NTP23 NJT23 MZX23 MQB23 MGF23 LWJ23 LMN23 LCR23 KSV23 KIZ23 JZD23 JPH23 JFL23 IVP23 ILT23 IBX23 HSB23 HIF23 GYJ23 GON23 GER23 FUV23 FKZ23 FBD23 ERH23 EHL23 DXP23 DNT23 DDX23 CUB23 CKF23 CAJ23 BQN23 BGR23 AWV23 AMZ23 ADD23 TH23 JL23 AH65491 AH982995 AH917459 AH851923 AH786387 AH720851 AH655315 AH589779 AH524243 AH458707 AH393171 AH327635 AH262099 AH196563 AH131027" xr:uid="{00000000-0002-0000-0300-000000000000}">
      <formula1>0</formula1>
      <formula2>999</formula2>
    </dataValidation>
    <dataValidation type="list" allowBlank="1" showInputMessage="1" showErrorMessage="1" sqref="AG28 AG38" xr:uid="{C4401FF0-592B-4714-80D6-8A8BA8C266C4}">
      <formula1>"1,①"</formula1>
    </dataValidation>
    <dataValidation type="list" allowBlank="1" showInputMessage="1" showErrorMessage="1" sqref="AG29 AG39" xr:uid="{FABAFCE4-AC4F-4F24-A966-11D5EEA7B443}">
      <formula1>"2,②"</formula1>
    </dataValidation>
    <dataValidation type="list" allowBlank="1" showInputMessage="1" showErrorMessage="1" sqref="AG31" xr:uid="{C186CE37-37D8-4074-865A-25DD02CB7337}">
      <formula1>"3,③"</formula1>
    </dataValidation>
    <dataValidation type="list" allowBlank="1" showInputMessage="1" showErrorMessage="1" sqref="AG33" xr:uid="{85F7C1CA-9B2E-408C-B08E-857356C9847A}">
      <formula1>"4,④"</formula1>
    </dataValidation>
    <dataValidation type="list" allowBlank="1" showInputMessage="1" showErrorMessage="1" sqref="AH35" xr:uid="{33B3A2C7-5A58-4B3E-B1EA-A450CB540A60}">
      <formula1>"a.,○"</formula1>
    </dataValidation>
  </dataValidations>
  <printOptions horizontalCentered="1"/>
  <pageMargins left="0.31496062992125984" right="0.31496062992125984" top="0.35433070866141736" bottom="0.35433070866141736" header="0.31496062992125984" footer="0.31496062992125984"/>
  <pageSetup paperSize="9" scale="96" fitToHeight="0" orientation="portrait" r:id="rId1"/>
  <ignoredErrors>
    <ignoredError sqref="B26:B4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77A51-4FCF-4158-AB59-6F2B11CDDBF4}">
  <sheetPr>
    <pageSetUpPr autoPageBreaks="0" fitToPage="1"/>
  </sheetPr>
  <dimension ref="A1:AY70"/>
  <sheetViews>
    <sheetView showGridLines="0" showZeros="0" zoomScaleNormal="100" workbookViewId="0">
      <selection activeCell="E6" sqref="E6:Q7"/>
    </sheetView>
  </sheetViews>
  <sheetFormatPr defaultColWidth="0" defaultRowHeight="0" customHeight="1" zeroHeight="1" x14ac:dyDescent="0.15"/>
  <cols>
    <col min="1" max="1" width="2.5" style="94" customWidth="1"/>
    <col min="2" max="2" width="3.75" style="94" customWidth="1"/>
    <col min="3" max="9" width="2.5" style="94" customWidth="1"/>
    <col min="10" max="10" width="3.75" style="94" customWidth="1"/>
    <col min="11" max="42" width="2.5" style="94" customWidth="1"/>
    <col min="43" max="51" width="0" style="94" hidden="1" customWidth="1"/>
    <col min="52" max="16384" width="2.5" style="94" hidden="1"/>
  </cols>
  <sheetData>
    <row r="1" spans="2:41" ht="10.5" customHeight="1" x14ac:dyDescent="0.15">
      <c r="B1" s="164" t="s">
        <v>164</v>
      </c>
      <c r="C1" s="164"/>
      <c r="D1" s="164"/>
      <c r="E1" s="164"/>
      <c r="F1" s="164"/>
      <c r="AM1" s="321"/>
      <c r="AN1" s="321"/>
    </row>
    <row r="2" spans="2:41" ht="10.5" customHeight="1" x14ac:dyDescent="0.15">
      <c r="B2" s="165"/>
      <c r="C2" s="165"/>
      <c r="D2" s="165"/>
      <c r="E2" s="165"/>
      <c r="F2" s="165"/>
    </row>
    <row r="3" spans="2:41" ht="10.5" customHeight="1" x14ac:dyDescent="0.15">
      <c r="B3" s="97"/>
      <c r="C3" s="98"/>
      <c r="D3" s="98"/>
      <c r="E3" s="98"/>
      <c r="F3" s="98"/>
      <c r="G3" s="99"/>
      <c r="H3" s="99"/>
      <c r="I3" s="99"/>
      <c r="J3" s="99"/>
      <c r="K3" s="99"/>
      <c r="L3" s="99"/>
      <c r="M3" s="99"/>
      <c r="N3" s="99"/>
      <c r="O3" s="99"/>
      <c r="P3" s="99"/>
      <c r="Q3" s="100"/>
      <c r="S3" s="296" t="s">
        <v>216</v>
      </c>
      <c r="T3" s="296"/>
      <c r="U3" s="296"/>
      <c r="V3" s="296"/>
      <c r="W3" s="296"/>
      <c r="X3" s="295" t="s">
        <v>217</v>
      </c>
      <c r="Y3" s="295"/>
      <c r="Z3" s="295"/>
      <c r="AA3" s="295"/>
      <c r="AB3" s="295"/>
      <c r="AC3" s="295"/>
      <c r="AD3" s="295"/>
      <c r="AE3" s="295"/>
      <c r="AI3" s="321" t="s">
        <v>219</v>
      </c>
      <c r="AJ3" s="321"/>
      <c r="AK3" s="321"/>
      <c r="AL3" s="321"/>
    </row>
    <row r="4" spans="2:41" ht="10.5" customHeight="1" x14ac:dyDescent="0.15">
      <c r="B4" s="169" t="s">
        <v>209</v>
      </c>
      <c r="C4" s="170"/>
      <c r="D4" s="170" t="s">
        <v>210</v>
      </c>
      <c r="E4" s="385">
        <f>'(入力用)事業主控'!E4</f>
        <v>0</v>
      </c>
      <c r="F4" s="385"/>
      <c r="G4" s="385"/>
      <c r="H4" s="385"/>
      <c r="I4" s="385"/>
      <c r="Q4" s="102"/>
      <c r="S4" s="296"/>
      <c r="T4" s="296"/>
      <c r="U4" s="296"/>
      <c r="V4" s="296"/>
      <c r="W4" s="296"/>
      <c r="X4" s="295"/>
      <c r="Y4" s="295"/>
      <c r="Z4" s="295"/>
      <c r="AA4" s="295"/>
      <c r="AB4" s="295"/>
      <c r="AC4" s="295"/>
      <c r="AD4" s="295"/>
      <c r="AE4" s="295"/>
      <c r="AF4" s="103"/>
      <c r="AG4" s="103"/>
      <c r="AH4" s="103"/>
      <c r="AI4" s="103"/>
      <c r="AJ4" s="103"/>
      <c r="AK4" s="103"/>
      <c r="AL4" s="103"/>
      <c r="AM4" s="103"/>
      <c r="AN4" s="103"/>
      <c r="AO4" s="103"/>
    </row>
    <row r="5" spans="2:41" ht="10.5" customHeight="1" x14ac:dyDescent="0.15">
      <c r="B5" s="169"/>
      <c r="C5" s="170"/>
      <c r="D5" s="170"/>
      <c r="E5" s="385"/>
      <c r="F5" s="385"/>
      <c r="G5" s="385"/>
      <c r="H5" s="385"/>
      <c r="I5" s="385"/>
      <c r="Q5" s="105"/>
      <c r="S5" s="296"/>
      <c r="T5" s="296"/>
      <c r="U5" s="296"/>
      <c r="V5" s="296"/>
      <c r="W5" s="296"/>
      <c r="X5" s="295"/>
      <c r="Y5" s="295"/>
      <c r="Z5" s="295"/>
      <c r="AA5" s="295"/>
      <c r="AB5" s="295"/>
      <c r="AC5" s="295"/>
      <c r="AD5" s="295"/>
      <c r="AE5" s="295"/>
      <c r="AF5" s="103"/>
      <c r="AG5" s="103"/>
      <c r="AH5" s="103"/>
      <c r="AI5" s="103"/>
      <c r="AJ5" s="103"/>
      <c r="AK5" s="103"/>
      <c r="AL5" s="103"/>
      <c r="AM5" s="103"/>
      <c r="AN5" s="103"/>
      <c r="AO5" s="103"/>
    </row>
    <row r="6" spans="2:41" ht="10.5" customHeight="1" x14ac:dyDescent="0.15">
      <c r="B6" s="106"/>
      <c r="C6" s="107"/>
      <c r="D6" s="107"/>
      <c r="E6" s="383">
        <f>'(入力用)事業主控'!$E$6</f>
        <v>0</v>
      </c>
      <c r="F6" s="383"/>
      <c r="G6" s="383"/>
      <c r="H6" s="383"/>
      <c r="I6" s="383"/>
      <c r="J6" s="383"/>
      <c r="K6" s="383"/>
      <c r="L6" s="383"/>
      <c r="M6" s="383"/>
      <c r="N6" s="383"/>
      <c r="O6" s="383"/>
      <c r="P6" s="383"/>
      <c r="Q6" s="384"/>
      <c r="V6" s="108"/>
      <c r="W6" s="108"/>
      <c r="X6" s="108"/>
      <c r="Y6" s="108"/>
      <c r="Z6" s="103"/>
      <c r="AA6" s="103"/>
      <c r="AB6" s="103"/>
      <c r="AC6" s="103"/>
      <c r="AD6" s="103"/>
      <c r="AE6" s="103"/>
      <c r="AF6" s="103"/>
      <c r="AG6" s="103"/>
      <c r="AH6" s="103"/>
      <c r="AI6" s="103"/>
      <c r="AJ6" s="103"/>
      <c r="AK6" s="103"/>
      <c r="AL6" s="103"/>
      <c r="AM6" s="103"/>
      <c r="AN6" s="103"/>
      <c r="AO6" s="103"/>
    </row>
    <row r="7" spans="2:41" ht="10.5" customHeight="1" x14ac:dyDescent="0.15">
      <c r="B7" s="106"/>
      <c r="C7" s="107"/>
      <c r="D7" s="107"/>
      <c r="E7" s="383"/>
      <c r="F7" s="383"/>
      <c r="G7" s="383"/>
      <c r="H7" s="383"/>
      <c r="I7" s="383"/>
      <c r="J7" s="383"/>
      <c r="K7" s="383"/>
      <c r="L7" s="383"/>
      <c r="M7" s="383"/>
      <c r="N7" s="383"/>
      <c r="O7" s="383"/>
      <c r="P7" s="383"/>
      <c r="Q7" s="384"/>
      <c r="V7" s="108"/>
      <c r="W7" s="108"/>
      <c r="X7" s="108"/>
      <c r="Y7" s="108"/>
      <c r="Z7" s="103"/>
      <c r="AA7" s="103"/>
      <c r="AB7" s="103"/>
      <c r="AC7" s="103"/>
      <c r="AD7" s="103"/>
      <c r="AE7" s="103"/>
      <c r="AF7" s="103"/>
      <c r="AG7" s="103"/>
      <c r="AH7" s="103"/>
      <c r="AI7" s="103"/>
      <c r="AJ7" s="103"/>
      <c r="AK7" s="103"/>
      <c r="AL7" s="103"/>
      <c r="AM7" s="103"/>
      <c r="AN7" s="103"/>
      <c r="AO7" s="103"/>
    </row>
    <row r="8" spans="2:41" ht="10.5" customHeight="1" x14ac:dyDescent="0.15">
      <c r="B8" s="106"/>
      <c r="C8" s="107"/>
      <c r="D8" s="107"/>
      <c r="E8" s="383">
        <f>'(入力用)事業主控'!$E$8</f>
        <v>0</v>
      </c>
      <c r="F8" s="383"/>
      <c r="G8" s="383"/>
      <c r="H8" s="383"/>
      <c r="I8" s="383"/>
      <c r="J8" s="383"/>
      <c r="K8" s="383"/>
      <c r="L8" s="383"/>
      <c r="M8" s="383"/>
      <c r="N8" s="383"/>
      <c r="O8" s="383"/>
      <c r="P8" s="383"/>
      <c r="Q8" s="384"/>
      <c r="S8" s="109" t="s">
        <v>218</v>
      </c>
      <c r="V8" s="108"/>
      <c r="W8" s="108"/>
      <c r="X8" s="108"/>
      <c r="Y8" s="108"/>
      <c r="Z8" s="103"/>
      <c r="AA8" s="103"/>
      <c r="AB8" s="103"/>
      <c r="AC8" s="103"/>
      <c r="AD8" s="103"/>
      <c r="AE8" s="103"/>
      <c r="AF8" s="103"/>
      <c r="AG8" s="103"/>
      <c r="AH8" s="103"/>
      <c r="AI8" s="103"/>
      <c r="AJ8" s="103"/>
      <c r="AK8" s="103"/>
      <c r="AL8" s="103"/>
      <c r="AM8" s="103"/>
      <c r="AN8" s="103"/>
      <c r="AO8" s="103"/>
    </row>
    <row r="9" spans="2:41" ht="10.5" customHeight="1" x14ac:dyDescent="0.15">
      <c r="B9" s="106"/>
      <c r="C9" s="107"/>
      <c r="D9" s="107"/>
      <c r="E9" s="383"/>
      <c r="F9" s="383"/>
      <c r="G9" s="383"/>
      <c r="H9" s="383"/>
      <c r="I9" s="383"/>
      <c r="J9" s="383"/>
      <c r="K9" s="383"/>
      <c r="L9" s="383"/>
      <c r="M9" s="383"/>
      <c r="N9" s="383"/>
      <c r="O9" s="383"/>
      <c r="P9" s="383"/>
      <c r="Q9" s="384"/>
      <c r="S9" s="166" t="s">
        <v>165</v>
      </c>
      <c r="T9" s="166"/>
      <c r="U9" s="167" t="s">
        <v>166</v>
      </c>
      <c r="V9" s="166" t="s">
        <v>167</v>
      </c>
      <c r="W9" s="168"/>
      <c r="X9" s="166" t="s">
        <v>212</v>
      </c>
      <c r="Y9" s="166"/>
      <c r="Z9" s="166"/>
      <c r="AA9" s="166"/>
      <c r="AB9" s="166"/>
      <c r="AC9" s="166"/>
      <c r="AD9" s="298" t="s">
        <v>211</v>
      </c>
      <c r="AE9" s="299"/>
      <c r="AF9" s="299"/>
      <c r="AG9" s="300"/>
    </row>
    <row r="10" spans="2:41" ht="10.5" customHeight="1" x14ac:dyDescent="0.15">
      <c r="B10" s="169" t="s">
        <v>168</v>
      </c>
      <c r="C10" s="170"/>
      <c r="D10" s="170"/>
      <c r="E10" s="183">
        <f>'(入力用)事業主控'!E10</f>
        <v>0</v>
      </c>
      <c r="F10" s="183"/>
      <c r="G10" s="183"/>
      <c r="H10" s="183"/>
      <c r="I10" s="183"/>
      <c r="J10" s="183"/>
      <c r="K10" s="183"/>
      <c r="L10" s="183"/>
      <c r="M10" s="183"/>
      <c r="N10" s="183"/>
      <c r="O10" s="183"/>
      <c r="P10" s="183"/>
      <c r="Q10" s="184"/>
      <c r="S10" s="166"/>
      <c r="T10" s="166"/>
      <c r="U10" s="167"/>
      <c r="V10" s="166"/>
      <c r="W10" s="168"/>
      <c r="X10" s="166"/>
      <c r="Y10" s="166"/>
      <c r="Z10" s="166"/>
      <c r="AA10" s="166"/>
      <c r="AB10" s="166"/>
      <c r="AC10" s="166"/>
      <c r="AD10" s="301"/>
      <c r="AE10" s="162"/>
      <c r="AF10" s="162"/>
      <c r="AG10" s="302"/>
    </row>
    <row r="11" spans="2:41" ht="10.5" customHeight="1" x14ac:dyDescent="0.15">
      <c r="B11" s="169"/>
      <c r="C11" s="170"/>
      <c r="D11" s="170"/>
      <c r="E11" s="183"/>
      <c r="F11" s="183"/>
      <c r="G11" s="183"/>
      <c r="H11" s="183"/>
      <c r="I11" s="183"/>
      <c r="J11" s="183"/>
      <c r="K11" s="183"/>
      <c r="L11" s="183"/>
      <c r="M11" s="183"/>
      <c r="N11" s="183"/>
      <c r="O11" s="183"/>
      <c r="P11" s="183"/>
      <c r="Q11" s="184"/>
      <c r="S11" s="375" t="str">
        <f>'(入力用)事業主控'!$S$11</f>
        <v>0</v>
      </c>
      <c r="T11" s="377" t="str">
        <f>'(入力用)事業主控'!$T$11</f>
        <v>9</v>
      </c>
      <c r="U11" s="379" t="str">
        <f>'(入力用)事業主控'!$U$11</f>
        <v>1</v>
      </c>
      <c r="V11" s="380" t="str">
        <f>'(入力用)事業主控'!$V$11</f>
        <v>0</v>
      </c>
      <c r="W11" s="367" t="str">
        <f>'(入力用)事業主控'!$W$11</f>
        <v>6</v>
      </c>
      <c r="X11" s="382" t="str">
        <f>'(入力用)事業主控'!$X$11</f>
        <v>9</v>
      </c>
      <c r="Y11" s="372" t="str">
        <f>'(入力用)事業主控'!$Y$11</f>
        <v>3</v>
      </c>
      <c r="Z11" s="372" t="str">
        <f>'(入力用)事業主控'!$Z$11</f>
        <v>4</v>
      </c>
      <c r="AA11" s="372" t="str">
        <f>'(入力用)事業主控'!$AA$11</f>
        <v>0</v>
      </c>
      <c r="AB11" s="372" t="str">
        <f>'(入力用)事業主控'!$AB$11</f>
        <v>5</v>
      </c>
      <c r="AC11" s="367" t="str">
        <f>'(入力用)事業主控'!$AC$11</f>
        <v>5</v>
      </c>
      <c r="AD11" s="192">
        <f>'(入力用)事業主控'!$AD$11</f>
        <v>0</v>
      </c>
      <c r="AE11" s="372">
        <f>'(入力用)事業主控'!$AE$11</f>
        <v>0</v>
      </c>
      <c r="AF11" s="367">
        <f>'(入力用)事業主控'!$AF$11</f>
        <v>0</v>
      </c>
      <c r="AG11" s="369">
        <f>'(入力用)事業主控'!$AG$11</f>
        <v>0</v>
      </c>
    </row>
    <row r="12" spans="2:41" ht="10.5" customHeight="1" x14ac:dyDescent="0.15">
      <c r="B12" s="169" t="s">
        <v>169</v>
      </c>
      <c r="C12" s="170"/>
      <c r="D12" s="170"/>
      <c r="E12" s="183">
        <f>'(入力用)事業主控'!E12</f>
        <v>0</v>
      </c>
      <c r="F12" s="183"/>
      <c r="G12" s="183"/>
      <c r="H12" s="183"/>
      <c r="I12" s="183"/>
      <c r="J12" s="183"/>
      <c r="K12" s="183"/>
      <c r="L12" s="183"/>
      <c r="M12" s="183" t="s">
        <v>201</v>
      </c>
      <c r="N12" s="183"/>
      <c r="O12" s="183"/>
      <c r="P12" s="183"/>
      <c r="Q12" s="184"/>
      <c r="S12" s="376"/>
      <c r="T12" s="378"/>
      <c r="U12" s="379"/>
      <c r="V12" s="381"/>
      <c r="W12" s="368"/>
      <c r="X12" s="374"/>
      <c r="Y12" s="373"/>
      <c r="Z12" s="373"/>
      <c r="AA12" s="373"/>
      <c r="AB12" s="373"/>
      <c r="AC12" s="368"/>
      <c r="AD12" s="374"/>
      <c r="AE12" s="373"/>
      <c r="AF12" s="368"/>
      <c r="AG12" s="370"/>
    </row>
    <row r="13" spans="2:41" ht="10.5" customHeight="1" x14ac:dyDescent="0.15">
      <c r="B13" s="169"/>
      <c r="C13" s="170"/>
      <c r="D13" s="170"/>
      <c r="E13" s="183"/>
      <c r="F13" s="183"/>
      <c r="G13" s="183"/>
      <c r="H13" s="183"/>
      <c r="I13" s="183"/>
      <c r="J13" s="183"/>
      <c r="K13" s="183"/>
      <c r="L13" s="183"/>
      <c r="M13" s="183"/>
      <c r="N13" s="183"/>
      <c r="O13" s="183"/>
      <c r="P13" s="183"/>
      <c r="Q13" s="184"/>
      <c r="S13" s="292" t="s">
        <v>170</v>
      </c>
      <c r="T13" s="292"/>
      <c r="U13" s="292"/>
      <c r="V13" s="294" t="s">
        <v>215</v>
      </c>
      <c r="W13" s="294"/>
      <c r="X13" s="294"/>
      <c r="Y13" s="294"/>
      <c r="Z13" s="294"/>
      <c r="AA13" s="294"/>
      <c r="AB13" s="294"/>
      <c r="AC13" s="294"/>
      <c r="AD13" s="170"/>
      <c r="AE13" s="170"/>
    </row>
    <row r="14" spans="2:41" ht="10.5" customHeight="1" x14ac:dyDescent="0.15">
      <c r="B14" s="185"/>
      <c r="C14" s="186"/>
      <c r="D14" s="186"/>
      <c r="E14" s="186"/>
      <c r="F14" s="186"/>
      <c r="G14" s="186"/>
      <c r="H14" s="186"/>
      <c r="I14" s="186"/>
      <c r="J14" s="186"/>
      <c r="K14" s="186"/>
      <c r="L14" s="186"/>
      <c r="M14" s="186"/>
      <c r="N14" s="186"/>
      <c r="O14" s="186"/>
      <c r="P14" s="186"/>
      <c r="Q14" s="187"/>
      <c r="S14" s="293"/>
      <c r="T14" s="293"/>
      <c r="U14" s="293"/>
      <c r="V14" s="170"/>
      <c r="W14" s="170"/>
      <c r="X14" s="170"/>
      <c r="Y14" s="170"/>
      <c r="Z14" s="170"/>
      <c r="AA14" s="170"/>
      <c r="AB14" s="170"/>
      <c r="AC14" s="170"/>
      <c r="AD14" s="170"/>
      <c r="AE14" s="170"/>
    </row>
    <row r="15" spans="2:41" ht="10.5" customHeight="1" x14ac:dyDescent="0.15">
      <c r="B15" s="95"/>
      <c r="C15" s="95"/>
      <c r="D15" s="95"/>
      <c r="E15" s="95"/>
      <c r="F15" s="95"/>
      <c r="G15" s="95"/>
      <c r="H15" s="371"/>
      <c r="I15" s="371"/>
      <c r="J15" s="371"/>
      <c r="K15" s="371"/>
      <c r="L15" s="371"/>
      <c r="M15" s="371"/>
      <c r="N15" s="371"/>
      <c r="O15" s="95"/>
      <c r="P15" s="95"/>
      <c r="Q15" s="95"/>
      <c r="V15" s="170"/>
      <c r="W15" s="170"/>
      <c r="X15" s="170"/>
      <c r="Y15" s="170"/>
      <c r="Z15" s="170"/>
      <c r="AA15" s="170"/>
      <c r="AB15" s="170"/>
      <c r="AC15" s="170"/>
      <c r="AD15" s="170"/>
      <c r="AE15" s="170"/>
    </row>
    <row r="16" spans="2:41" ht="10.5" customHeight="1" x14ac:dyDescent="0.15">
      <c r="G16" s="112" t="s">
        <v>213</v>
      </c>
      <c r="H16" s="164"/>
      <c r="I16" s="164"/>
      <c r="J16" s="164"/>
      <c r="K16" s="164"/>
      <c r="L16" s="164"/>
      <c r="M16" s="164"/>
      <c r="N16" s="164"/>
      <c r="V16" s="171" t="s">
        <v>214</v>
      </c>
      <c r="W16" s="171"/>
      <c r="X16" s="171"/>
      <c r="Y16" s="171"/>
      <c r="Z16" s="171"/>
      <c r="AA16" s="171"/>
      <c r="AB16" s="171"/>
      <c r="AC16" s="171"/>
      <c r="AD16" s="171"/>
      <c r="AE16" s="171"/>
      <c r="AH16" s="113"/>
      <c r="AI16" s="113">
        <v>0</v>
      </c>
      <c r="AJ16" s="113"/>
      <c r="AK16" s="113"/>
      <c r="AL16" s="113"/>
    </row>
    <row r="17" spans="1:42" ht="10.5" customHeight="1" thickBot="1" x14ac:dyDescent="0.2"/>
    <row r="18" spans="1:42" ht="10.5" customHeight="1" x14ac:dyDescent="0.15">
      <c r="B18" s="252" t="s">
        <v>204</v>
      </c>
      <c r="C18" s="252" t="s">
        <v>196</v>
      </c>
      <c r="D18" s="252"/>
      <c r="E18" s="252"/>
      <c r="F18" s="252"/>
      <c r="G18" s="252"/>
      <c r="H18" s="252"/>
      <c r="I18" s="252"/>
      <c r="J18" s="255" t="s">
        <v>205</v>
      </c>
      <c r="K18" s="303" t="s">
        <v>195</v>
      </c>
      <c r="L18" s="304"/>
      <c r="M18" s="304"/>
      <c r="N18" s="304"/>
      <c r="O18" s="304"/>
      <c r="P18" s="258" t="s">
        <v>192</v>
      </c>
      <c r="Q18" s="258"/>
      <c r="R18" s="304" t="s">
        <v>194</v>
      </c>
      <c r="S18" s="304"/>
      <c r="T18" s="304"/>
      <c r="U18" s="304"/>
      <c r="V18" s="304"/>
      <c r="W18" s="258" t="s">
        <v>193</v>
      </c>
      <c r="X18" s="258"/>
      <c r="Y18" s="258" t="s">
        <v>239</v>
      </c>
      <c r="Z18" s="258"/>
      <c r="AA18" s="304" t="s">
        <v>197</v>
      </c>
      <c r="AB18" s="304"/>
      <c r="AC18" s="304"/>
      <c r="AD18" s="304"/>
      <c r="AE18" s="307"/>
      <c r="AF18" s="263" t="s">
        <v>171</v>
      </c>
      <c r="AG18" s="264"/>
      <c r="AH18" s="264"/>
      <c r="AI18" s="264"/>
      <c r="AJ18" s="364">
        <f>'(入力用)事業主控'!$AJ$18</f>
        <v>0</v>
      </c>
      <c r="AK18" s="364"/>
      <c r="AL18" s="172" t="s">
        <v>172</v>
      </c>
      <c r="AM18" s="172"/>
      <c r="AN18" s="173"/>
    </row>
    <row r="19" spans="1:42" ht="10.5" customHeight="1" x14ac:dyDescent="0.15">
      <c r="B19" s="253"/>
      <c r="C19" s="253"/>
      <c r="D19" s="253"/>
      <c r="E19" s="253"/>
      <c r="F19" s="253"/>
      <c r="G19" s="253"/>
      <c r="H19" s="253"/>
      <c r="I19" s="253"/>
      <c r="J19" s="256"/>
      <c r="K19" s="305"/>
      <c r="L19" s="306"/>
      <c r="M19" s="306"/>
      <c r="N19" s="306"/>
      <c r="O19" s="306"/>
      <c r="P19" s="259"/>
      <c r="Q19" s="259"/>
      <c r="R19" s="306"/>
      <c r="S19" s="306"/>
      <c r="T19" s="306"/>
      <c r="U19" s="306"/>
      <c r="V19" s="306"/>
      <c r="W19" s="259"/>
      <c r="X19" s="259"/>
      <c r="Y19" s="259"/>
      <c r="Z19" s="259"/>
      <c r="AA19" s="306"/>
      <c r="AB19" s="306"/>
      <c r="AC19" s="306"/>
      <c r="AD19" s="306"/>
      <c r="AE19" s="308"/>
      <c r="AF19" s="265"/>
      <c r="AG19" s="266"/>
      <c r="AH19" s="266"/>
      <c r="AI19" s="266"/>
      <c r="AJ19" s="365"/>
      <c r="AK19" s="365"/>
      <c r="AL19" s="174"/>
      <c r="AM19" s="174"/>
      <c r="AN19" s="175"/>
    </row>
    <row r="20" spans="1:42" ht="10.5" customHeight="1" x14ac:dyDescent="0.15">
      <c r="B20" s="254"/>
      <c r="C20" s="254"/>
      <c r="D20" s="254"/>
      <c r="E20" s="254"/>
      <c r="F20" s="254"/>
      <c r="G20" s="254"/>
      <c r="H20" s="254"/>
      <c r="I20" s="254"/>
      <c r="J20" s="257"/>
      <c r="K20" s="178" t="s">
        <v>238</v>
      </c>
      <c r="L20" s="179"/>
      <c r="M20" s="179"/>
      <c r="N20" s="179"/>
      <c r="O20" s="179"/>
      <c r="P20" s="260"/>
      <c r="Q20" s="260"/>
      <c r="R20" s="179" t="s">
        <v>237</v>
      </c>
      <c r="S20" s="179"/>
      <c r="T20" s="179"/>
      <c r="U20" s="179"/>
      <c r="V20" s="179"/>
      <c r="W20" s="260"/>
      <c r="X20" s="260"/>
      <c r="Y20" s="260"/>
      <c r="Z20" s="260"/>
      <c r="AA20" s="179" t="s">
        <v>238</v>
      </c>
      <c r="AB20" s="179"/>
      <c r="AC20" s="179"/>
      <c r="AD20" s="179"/>
      <c r="AE20" s="197"/>
      <c r="AF20" s="267"/>
      <c r="AG20" s="268"/>
      <c r="AH20" s="268"/>
      <c r="AI20" s="268"/>
      <c r="AJ20" s="366"/>
      <c r="AK20" s="366"/>
      <c r="AL20" s="176"/>
      <c r="AM20" s="176"/>
      <c r="AN20" s="177"/>
    </row>
    <row r="21" spans="1:42" ht="21.75" customHeight="1" x14ac:dyDescent="0.15">
      <c r="A21" s="115"/>
      <c r="B21" s="116">
        <v>2</v>
      </c>
      <c r="C21" s="261" t="s">
        <v>198</v>
      </c>
      <c r="D21" s="262" t="s">
        <v>199</v>
      </c>
      <c r="E21" s="262"/>
      <c r="F21" s="262"/>
      <c r="G21" s="262"/>
      <c r="H21" s="262"/>
      <c r="I21" s="262"/>
      <c r="J21" s="117"/>
      <c r="K21" s="309"/>
      <c r="L21" s="310"/>
      <c r="M21" s="310"/>
      <c r="N21" s="310"/>
      <c r="O21" s="310"/>
      <c r="P21" s="237"/>
      <c r="Q21" s="237"/>
      <c r="R21" s="204"/>
      <c r="S21" s="204"/>
      <c r="T21" s="204"/>
      <c r="U21" s="204"/>
      <c r="V21" s="204"/>
      <c r="W21" s="363"/>
      <c r="X21" s="363"/>
      <c r="Y21" s="206">
        <f>'(入力用)事業主控'!Y21</f>
        <v>0</v>
      </c>
      <c r="Z21" s="166"/>
      <c r="AA21" s="195">
        <f t="shared" ref="AA21:AA22" si="0">ROUNDDOWN(IF(Y21="",R21*W21,R21*Y21),0)</f>
        <v>0</v>
      </c>
      <c r="AB21" s="195"/>
      <c r="AC21" s="195"/>
      <c r="AD21" s="195"/>
      <c r="AE21" s="196"/>
      <c r="AF21" s="118" t="s">
        <v>176</v>
      </c>
      <c r="AG21" s="119"/>
      <c r="AH21" s="119"/>
      <c r="AI21" s="119"/>
      <c r="AJ21" s="119"/>
      <c r="AK21" s="119"/>
      <c r="AL21" s="119"/>
      <c r="AM21" s="99"/>
      <c r="AN21" s="120"/>
    </row>
    <row r="22" spans="1:42" ht="21.75" customHeight="1" x14ac:dyDescent="0.15">
      <c r="A22" s="113"/>
      <c r="B22" s="116">
        <v>3</v>
      </c>
      <c r="C22" s="261"/>
      <c r="D22" s="262" t="s">
        <v>200</v>
      </c>
      <c r="E22" s="262"/>
      <c r="F22" s="262"/>
      <c r="G22" s="262"/>
      <c r="H22" s="262"/>
      <c r="I22" s="262"/>
      <c r="J22" s="117"/>
      <c r="K22" s="309"/>
      <c r="L22" s="311"/>
      <c r="M22" s="311"/>
      <c r="N22" s="311"/>
      <c r="O22" s="311"/>
      <c r="P22" s="237"/>
      <c r="Q22" s="237"/>
      <c r="R22" s="204"/>
      <c r="S22" s="204"/>
      <c r="T22" s="204"/>
      <c r="U22" s="204"/>
      <c r="V22" s="204"/>
      <c r="W22" s="363"/>
      <c r="X22" s="363"/>
      <c r="Y22" s="206">
        <f>'(入力用)事業主控'!Y22</f>
        <v>0</v>
      </c>
      <c r="Z22" s="166"/>
      <c r="AA22" s="195">
        <f t="shared" si="0"/>
        <v>0</v>
      </c>
      <c r="AB22" s="195"/>
      <c r="AC22" s="195"/>
      <c r="AD22" s="195"/>
      <c r="AE22" s="196"/>
      <c r="AF22" s="121"/>
      <c r="AG22" s="122"/>
      <c r="AH22" s="122"/>
      <c r="AI22" s="122"/>
      <c r="AJ22" s="170">
        <f>'(入力用)事業主控'!$AJ$22</f>
        <v>0</v>
      </c>
      <c r="AK22" s="170"/>
      <c r="AL22" s="170"/>
      <c r="AM22" s="94" t="s">
        <v>220</v>
      </c>
      <c r="AN22" s="102"/>
    </row>
    <row r="23" spans="1:42" ht="15" customHeight="1" x14ac:dyDescent="0.15">
      <c r="A23" s="113"/>
      <c r="B23" s="278">
        <v>31</v>
      </c>
      <c r="C23" s="277" t="s">
        <v>173</v>
      </c>
      <c r="D23" s="283" t="s">
        <v>174</v>
      </c>
      <c r="E23" s="283"/>
      <c r="F23" s="283"/>
      <c r="G23" s="283"/>
      <c r="H23" s="283"/>
      <c r="I23" s="283"/>
      <c r="J23" s="123" t="s">
        <v>175</v>
      </c>
      <c r="K23" s="348">
        <f>'(入力用)事業主控'!K23</f>
        <v>0</v>
      </c>
      <c r="L23" s="349"/>
      <c r="M23" s="349"/>
      <c r="N23" s="349"/>
      <c r="O23" s="350"/>
      <c r="P23" s="207">
        <v>18</v>
      </c>
      <c r="Q23" s="207"/>
      <c r="R23" s="204">
        <f>ROUNDDOWN(K23*(P23/100)/1000,0)</f>
        <v>0</v>
      </c>
      <c r="S23" s="204"/>
      <c r="T23" s="204"/>
      <c r="U23" s="204"/>
      <c r="V23" s="204"/>
      <c r="W23" s="208">
        <v>89</v>
      </c>
      <c r="X23" s="208"/>
      <c r="Y23" s="206">
        <f>'(入力用)事業主控'!Y23</f>
        <v>0</v>
      </c>
      <c r="Z23" s="166"/>
      <c r="AA23" s="195">
        <f>ROUNDDOWN(IF(Y23="",R23*W23,R23*Y23),0)</f>
        <v>0</v>
      </c>
      <c r="AB23" s="195"/>
      <c r="AC23" s="195"/>
      <c r="AD23" s="195"/>
      <c r="AE23" s="196"/>
      <c r="AF23" s="124"/>
      <c r="AG23" s="125"/>
      <c r="AH23" s="125"/>
      <c r="AI23" s="125"/>
      <c r="AJ23" s="125"/>
      <c r="AK23" s="125"/>
      <c r="AL23" s="125"/>
      <c r="AM23" s="125"/>
      <c r="AN23" s="126"/>
    </row>
    <row r="24" spans="1:42" ht="15" customHeight="1" x14ac:dyDescent="0.15">
      <c r="A24" s="113"/>
      <c r="B24" s="279"/>
      <c r="C24" s="277"/>
      <c r="D24" s="283"/>
      <c r="E24" s="283"/>
      <c r="F24" s="283"/>
      <c r="G24" s="283"/>
      <c r="H24" s="283"/>
      <c r="I24" s="283"/>
      <c r="J24" s="117" t="s">
        <v>138</v>
      </c>
      <c r="K24" s="348">
        <f>'(入力用)事業主控'!K24</f>
        <v>0</v>
      </c>
      <c r="L24" s="349"/>
      <c r="M24" s="349"/>
      <c r="N24" s="349"/>
      <c r="O24" s="350"/>
      <c r="P24" s="203">
        <v>18</v>
      </c>
      <c r="Q24" s="203"/>
      <c r="R24" s="204">
        <f>ROUNDDOWN(K24*(P24/100)/1000,0)</f>
        <v>0</v>
      </c>
      <c r="S24" s="204"/>
      <c r="T24" s="204"/>
      <c r="U24" s="204"/>
      <c r="V24" s="204"/>
      <c r="W24" s="205">
        <v>79</v>
      </c>
      <c r="X24" s="205"/>
      <c r="Y24" s="206">
        <f>'(入力用)事業主控'!Y24</f>
        <v>0</v>
      </c>
      <c r="Z24" s="166"/>
      <c r="AA24" s="195">
        <f t="shared" ref="AA24:AA49" si="1">ROUNDDOWN(IF(Y24="",R24*W24,R24*Y24),0)</f>
        <v>0</v>
      </c>
      <c r="AB24" s="195"/>
      <c r="AC24" s="195"/>
      <c r="AD24" s="195"/>
      <c r="AE24" s="196"/>
      <c r="AF24" s="127" t="s">
        <v>221</v>
      </c>
      <c r="AG24" s="128"/>
      <c r="AH24" s="128"/>
      <c r="AI24" s="128"/>
      <c r="AJ24" s="128"/>
      <c r="AK24" s="359">
        <f>'(入力用)事業主控'!$AK$24</f>
        <v>0</v>
      </c>
      <c r="AL24" s="359"/>
      <c r="AM24" s="359"/>
      <c r="AN24" s="102"/>
    </row>
    <row r="25" spans="1:42" ht="15" customHeight="1" x14ac:dyDescent="0.15">
      <c r="A25" s="115"/>
      <c r="B25" s="280"/>
      <c r="C25" s="277"/>
      <c r="D25" s="284"/>
      <c r="E25" s="284"/>
      <c r="F25" s="284"/>
      <c r="G25" s="284"/>
      <c r="H25" s="284"/>
      <c r="I25" s="284"/>
      <c r="J25" s="117" t="s">
        <v>177</v>
      </c>
      <c r="K25" s="348">
        <f>'(入力用)事業主控'!K25</f>
        <v>0</v>
      </c>
      <c r="L25" s="349"/>
      <c r="M25" s="349"/>
      <c r="N25" s="349"/>
      <c r="O25" s="350"/>
      <c r="P25" s="203">
        <v>19</v>
      </c>
      <c r="Q25" s="203"/>
      <c r="R25" s="204">
        <f t="shared" ref="R25:R49" si="2">ROUNDDOWN(K25*(P25/100)/1000,0)</f>
        <v>0</v>
      </c>
      <c r="S25" s="204"/>
      <c r="T25" s="204"/>
      <c r="U25" s="204"/>
      <c r="V25" s="204"/>
      <c r="W25" s="205">
        <v>62</v>
      </c>
      <c r="X25" s="205"/>
      <c r="Y25" s="206">
        <f>'(入力用)事業主控'!Y25</f>
        <v>0</v>
      </c>
      <c r="Z25" s="166"/>
      <c r="AA25" s="195">
        <f t="shared" si="1"/>
        <v>0</v>
      </c>
      <c r="AB25" s="195"/>
      <c r="AC25" s="195"/>
      <c r="AD25" s="195"/>
      <c r="AE25" s="196"/>
      <c r="AF25" s="360">
        <f>'(入力用)事業主控'!$AF$25</f>
        <v>0</v>
      </c>
      <c r="AG25" s="171"/>
      <c r="AH25" s="171"/>
      <c r="AI25" s="171"/>
      <c r="AJ25" s="171"/>
      <c r="AK25" s="171"/>
      <c r="AL25" s="171"/>
      <c r="AM25" s="171"/>
      <c r="AN25" s="102"/>
    </row>
    <row r="26" spans="1:42" ht="15" customHeight="1" thickBot="1" x14ac:dyDescent="0.2">
      <c r="A26" s="113"/>
      <c r="B26" s="351">
        <v>32</v>
      </c>
      <c r="C26" s="277"/>
      <c r="D26" s="333" t="s">
        <v>179</v>
      </c>
      <c r="E26" s="333"/>
      <c r="F26" s="333"/>
      <c r="G26" s="333"/>
      <c r="H26" s="333"/>
      <c r="I26" s="333"/>
      <c r="J26" s="117" t="s">
        <v>175</v>
      </c>
      <c r="K26" s="348">
        <f>'(入力用)事業主控'!K26</f>
        <v>0</v>
      </c>
      <c r="L26" s="349"/>
      <c r="M26" s="349"/>
      <c r="N26" s="349"/>
      <c r="O26" s="350"/>
      <c r="P26" s="203">
        <v>20</v>
      </c>
      <c r="Q26" s="203"/>
      <c r="R26" s="204">
        <f t="shared" si="2"/>
        <v>0</v>
      </c>
      <c r="S26" s="204"/>
      <c r="T26" s="204"/>
      <c r="U26" s="204"/>
      <c r="V26" s="204"/>
      <c r="W26" s="205">
        <v>16</v>
      </c>
      <c r="X26" s="205"/>
      <c r="Y26" s="206">
        <f>'(入力用)事業主控'!Y26</f>
        <v>0</v>
      </c>
      <c r="Z26" s="166"/>
      <c r="AA26" s="195">
        <f t="shared" si="1"/>
        <v>0</v>
      </c>
      <c r="AB26" s="195"/>
      <c r="AC26" s="195"/>
      <c r="AD26" s="195"/>
      <c r="AE26" s="196"/>
      <c r="AF26" s="361"/>
      <c r="AG26" s="362"/>
      <c r="AH26" s="362"/>
      <c r="AI26" s="362"/>
      <c r="AJ26" s="362"/>
      <c r="AK26" s="362"/>
      <c r="AL26" s="362"/>
      <c r="AM26" s="362"/>
      <c r="AN26" s="129"/>
      <c r="AP26" s="109"/>
    </row>
    <row r="27" spans="1:42" ht="15" customHeight="1" x14ac:dyDescent="0.15">
      <c r="A27" s="113"/>
      <c r="B27" s="279"/>
      <c r="C27" s="277"/>
      <c r="D27" s="334"/>
      <c r="E27" s="334"/>
      <c r="F27" s="334"/>
      <c r="G27" s="334"/>
      <c r="H27" s="334"/>
      <c r="I27" s="334"/>
      <c r="J27" s="117" t="s">
        <v>138</v>
      </c>
      <c r="K27" s="348">
        <f>'(入力用)事業主控'!K27</f>
        <v>0</v>
      </c>
      <c r="L27" s="349"/>
      <c r="M27" s="349"/>
      <c r="N27" s="349"/>
      <c r="O27" s="350"/>
      <c r="P27" s="203">
        <v>20</v>
      </c>
      <c r="Q27" s="203"/>
      <c r="R27" s="204">
        <f t="shared" si="2"/>
        <v>0</v>
      </c>
      <c r="S27" s="204"/>
      <c r="T27" s="204"/>
      <c r="U27" s="204"/>
      <c r="V27" s="204"/>
      <c r="W27" s="205">
        <v>11</v>
      </c>
      <c r="X27" s="205"/>
      <c r="Y27" s="206">
        <f>'(入力用)事業主控'!Y27</f>
        <v>0</v>
      </c>
      <c r="Z27" s="166"/>
      <c r="AA27" s="195">
        <f t="shared" si="1"/>
        <v>0</v>
      </c>
      <c r="AB27" s="195"/>
      <c r="AC27" s="195"/>
      <c r="AD27" s="195"/>
      <c r="AE27" s="196"/>
      <c r="AF27" s="131" t="s">
        <v>180</v>
      </c>
      <c r="AG27" s="132"/>
      <c r="AH27" s="132"/>
      <c r="AI27" s="132"/>
      <c r="AJ27" s="132"/>
      <c r="AK27" s="132"/>
      <c r="AL27" s="132"/>
      <c r="AM27" s="133"/>
      <c r="AN27" s="134"/>
    </row>
    <row r="28" spans="1:42" ht="15" customHeight="1" x14ac:dyDescent="0.15">
      <c r="A28" s="113"/>
      <c r="B28" s="280"/>
      <c r="C28" s="277"/>
      <c r="D28" s="335"/>
      <c r="E28" s="335"/>
      <c r="F28" s="335"/>
      <c r="G28" s="335"/>
      <c r="H28" s="335"/>
      <c r="I28" s="335"/>
      <c r="J28" s="117" t="s">
        <v>177</v>
      </c>
      <c r="K28" s="348">
        <f>'(入力用)事業主控'!K28</f>
        <v>0</v>
      </c>
      <c r="L28" s="349"/>
      <c r="M28" s="349"/>
      <c r="N28" s="349"/>
      <c r="O28" s="350"/>
      <c r="P28" s="203">
        <v>20</v>
      </c>
      <c r="Q28" s="203"/>
      <c r="R28" s="204">
        <f t="shared" si="2"/>
        <v>0</v>
      </c>
      <c r="S28" s="204"/>
      <c r="T28" s="204"/>
      <c r="U28" s="204"/>
      <c r="V28" s="204"/>
      <c r="W28" s="205">
        <v>11</v>
      </c>
      <c r="X28" s="205"/>
      <c r="Y28" s="206">
        <f>'(入力用)事業主控'!Y28</f>
        <v>0</v>
      </c>
      <c r="Z28" s="166"/>
      <c r="AA28" s="195">
        <f t="shared" si="1"/>
        <v>0</v>
      </c>
      <c r="AB28" s="195"/>
      <c r="AC28" s="195"/>
      <c r="AD28" s="195"/>
      <c r="AE28" s="196"/>
      <c r="AF28" s="135"/>
      <c r="AG28" s="94">
        <f>'(入力用)事業主控'!AG28</f>
        <v>1</v>
      </c>
      <c r="AH28" s="94" t="s">
        <v>227</v>
      </c>
      <c r="AN28" s="136"/>
    </row>
    <row r="29" spans="1:42" ht="15" customHeight="1" x14ac:dyDescent="0.15">
      <c r="A29" s="115"/>
      <c r="B29" s="351">
        <v>33</v>
      </c>
      <c r="C29" s="277"/>
      <c r="D29" s="333" t="s">
        <v>181</v>
      </c>
      <c r="E29" s="333"/>
      <c r="F29" s="333"/>
      <c r="G29" s="333"/>
      <c r="H29" s="333"/>
      <c r="I29" s="333"/>
      <c r="J29" s="117" t="s">
        <v>175</v>
      </c>
      <c r="K29" s="348">
        <f>'(入力用)事業主控'!K29</f>
        <v>0</v>
      </c>
      <c r="L29" s="349"/>
      <c r="M29" s="349"/>
      <c r="N29" s="349"/>
      <c r="O29" s="350"/>
      <c r="P29" s="203">
        <v>18</v>
      </c>
      <c r="Q29" s="203"/>
      <c r="R29" s="204">
        <f t="shared" si="2"/>
        <v>0</v>
      </c>
      <c r="S29" s="204"/>
      <c r="T29" s="204"/>
      <c r="U29" s="204"/>
      <c r="V29" s="204"/>
      <c r="W29" s="205">
        <v>10</v>
      </c>
      <c r="X29" s="205"/>
      <c r="Y29" s="206">
        <f>'(入力用)事業主控'!Y29</f>
        <v>0</v>
      </c>
      <c r="Z29" s="166"/>
      <c r="AA29" s="195">
        <f t="shared" si="1"/>
        <v>0</v>
      </c>
      <c r="AB29" s="195"/>
      <c r="AC29" s="195"/>
      <c r="AD29" s="195"/>
      <c r="AE29" s="196"/>
      <c r="AF29" s="137"/>
      <c r="AG29" s="94">
        <f>'(入力用)事業主控'!AG29</f>
        <v>2</v>
      </c>
      <c r="AH29" s="94" t="s">
        <v>228</v>
      </c>
      <c r="AN29" s="136"/>
    </row>
    <row r="30" spans="1:42" ht="15" customHeight="1" x14ac:dyDescent="0.15">
      <c r="A30" s="113"/>
      <c r="B30" s="279"/>
      <c r="C30" s="277"/>
      <c r="D30" s="334"/>
      <c r="E30" s="334"/>
      <c r="F30" s="334"/>
      <c r="G30" s="334"/>
      <c r="H30" s="334"/>
      <c r="I30" s="334"/>
      <c r="J30" s="117" t="s">
        <v>138</v>
      </c>
      <c r="K30" s="348">
        <f>'(入力用)事業主控'!K30</f>
        <v>0</v>
      </c>
      <c r="L30" s="349"/>
      <c r="M30" s="349"/>
      <c r="N30" s="349"/>
      <c r="O30" s="350"/>
      <c r="P30" s="203">
        <v>18</v>
      </c>
      <c r="Q30" s="203"/>
      <c r="R30" s="204">
        <f t="shared" si="2"/>
        <v>0</v>
      </c>
      <c r="S30" s="204"/>
      <c r="T30" s="204"/>
      <c r="U30" s="204"/>
      <c r="V30" s="204"/>
      <c r="W30" s="205">
        <v>9</v>
      </c>
      <c r="X30" s="205"/>
      <c r="Y30" s="206">
        <f>'(入力用)事業主控'!Y30</f>
        <v>0</v>
      </c>
      <c r="Z30" s="166"/>
      <c r="AA30" s="195">
        <f t="shared" si="1"/>
        <v>0</v>
      </c>
      <c r="AB30" s="195"/>
      <c r="AC30" s="195"/>
      <c r="AD30" s="195"/>
      <c r="AE30" s="196"/>
      <c r="AF30" s="137"/>
      <c r="AH30" s="357"/>
      <c r="AI30" s="358"/>
      <c r="AJ30" s="358"/>
      <c r="AK30" s="358"/>
      <c r="AL30" s="358"/>
      <c r="AM30" s="138" t="s">
        <v>222</v>
      </c>
      <c r="AN30" s="136"/>
    </row>
    <row r="31" spans="1:42" ht="15" customHeight="1" x14ac:dyDescent="0.15">
      <c r="A31" s="113"/>
      <c r="B31" s="280"/>
      <c r="C31" s="277"/>
      <c r="D31" s="335"/>
      <c r="E31" s="335"/>
      <c r="F31" s="335"/>
      <c r="G31" s="335"/>
      <c r="H31" s="335"/>
      <c r="I31" s="335"/>
      <c r="J31" s="117" t="s">
        <v>177</v>
      </c>
      <c r="K31" s="348">
        <f>'(入力用)事業主控'!K31</f>
        <v>0</v>
      </c>
      <c r="L31" s="349"/>
      <c r="M31" s="349"/>
      <c r="N31" s="349"/>
      <c r="O31" s="350"/>
      <c r="P31" s="203">
        <v>18</v>
      </c>
      <c r="Q31" s="203"/>
      <c r="R31" s="204">
        <f t="shared" si="2"/>
        <v>0</v>
      </c>
      <c r="S31" s="204"/>
      <c r="T31" s="204"/>
      <c r="U31" s="204"/>
      <c r="V31" s="204"/>
      <c r="W31" s="205">
        <v>9</v>
      </c>
      <c r="X31" s="205"/>
      <c r="Y31" s="206">
        <f>'(入力用)事業主控'!Y31</f>
        <v>0</v>
      </c>
      <c r="Z31" s="166"/>
      <c r="AA31" s="195">
        <f t="shared" si="1"/>
        <v>0</v>
      </c>
      <c r="AB31" s="195"/>
      <c r="AC31" s="195"/>
      <c r="AD31" s="195"/>
      <c r="AE31" s="196"/>
      <c r="AF31" s="137"/>
      <c r="AG31" s="94">
        <f>'(入力用)事業主控'!AG31</f>
        <v>3</v>
      </c>
      <c r="AH31" s="314" t="s">
        <v>229</v>
      </c>
      <c r="AI31" s="314"/>
      <c r="AJ31" s="314"/>
      <c r="AK31" s="314"/>
      <c r="AL31" s="314"/>
      <c r="AM31" s="314"/>
      <c r="AN31" s="330"/>
      <c r="AO31" s="109"/>
    </row>
    <row r="32" spans="1:42" ht="15" customHeight="1" x14ac:dyDescent="0.15">
      <c r="A32" s="113"/>
      <c r="B32" s="351">
        <v>34</v>
      </c>
      <c r="C32" s="277"/>
      <c r="D32" s="282" t="s">
        <v>183</v>
      </c>
      <c r="E32" s="282"/>
      <c r="F32" s="282"/>
      <c r="G32" s="282"/>
      <c r="H32" s="282"/>
      <c r="I32" s="282"/>
      <c r="J32" s="117" t="s">
        <v>175</v>
      </c>
      <c r="K32" s="348">
        <f>'(入力用)事業主控'!K32</f>
        <v>0</v>
      </c>
      <c r="L32" s="349"/>
      <c r="M32" s="349"/>
      <c r="N32" s="349"/>
      <c r="O32" s="350"/>
      <c r="P32" s="203">
        <v>23</v>
      </c>
      <c r="Q32" s="203"/>
      <c r="R32" s="204">
        <f t="shared" si="2"/>
        <v>0</v>
      </c>
      <c r="S32" s="204"/>
      <c r="T32" s="204"/>
      <c r="U32" s="204"/>
      <c r="V32" s="204"/>
      <c r="W32" s="205">
        <v>17</v>
      </c>
      <c r="X32" s="205"/>
      <c r="Y32" s="206">
        <f>'(入力用)事業主控'!Y32</f>
        <v>0</v>
      </c>
      <c r="Z32" s="166"/>
      <c r="AA32" s="195">
        <f t="shared" si="1"/>
        <v>0</v>
      </c>
      <c r="AB32" s="195"/>
      <c r="AC32" s="195"/>
      <c r="AD32" s="195"/>
      <c r="AE32" s="196"/>
      <c r="AF32" s="135"/>
      <c r="AG32" s="357"/>
      <c r="AH32" s="358"/>
      <c r="AI32" s="358"/>
      <c r="AJ32" s="358"/>
      <c r="AK32" s="358"/>
      <c r="AL32" s="358"/>
      <c r="AM32" s="140" t="s">
        <v>223</v>
      </c>
      <c r="AN32" s="136"/>
    </row>
    <row r="33" spans="1:41" ht="15" customHeight="1" x14ac:dyDescent="0.15">
      <c r="A33" s="115"/>
      <c r="B33" s="279"/>
      <c r="C33" s="277"/>
      <c r="D33" s="283"/>
      <c r="E33" s="283"/>
      <c r="F33" s="283"/>
      <c r="G33" s="283"/>
      <c r="H33" s="283"/>
      <c r="I33" s="283"/>
      <c r="J33" s="117" t="s">
        <v>138</v>
      </c>
      <c r="K33" s="348">
        <f>'(入力用)事業主控'!K33</f>
        <v>0</v>
      </c>
      <c r="L33" s="349"/>
      <c r="M33" s="349"/>
      <c r="N33" s="349"/>
      <c r="O33" s="350"/>
      <c r="P33" s="203">
        <v>23</v>
      </c>
      <c r="Q33" s="203"/>
      <c r="R33" s="204">
        <f t="shared" si="2"/>
        <v>0</v>
      </c>
      <c r="S33" s="204"/>
      <c r="T33" s="204"/>
      <c r="U33" s="204"/>
      <c r="V33" s="204"/>
      <c r="W33" s="205">
        <v>3.5</v>
      </c>
      <c r="X33" s="205"/>
      <c r="Y33" s="206">
        <f>'(入力用)事業主控'!Y33</f>
        <v>0</v>
      </c>
      <c r="Z33" s="166"/>
      <c r="AA33" s="195">
        <f t="shared" si="1"/>
        <v>0</v>
      </c>
      <c r="AB33" s="195"/>
      <c r="AC33" s="195"/>
      <c r="AD33" s="195"/>
      <c r="AE33" s="196"/>
      <c r="AF33" s="135"/>
      <c r="AG33" s="94">
        <f>'(入力用)事業主控'!AG33</f>
        <v>4</v>
      </c>
      <c r="AH33" s="141" t="s">
        <v>230</v>
      </c>
      <c r="AI33" s="141"/>
      <c r="AJ33" s="141"/>
      <c r="AK33" s="141"/>
      <c r="AL33" s="141"/>
      <c r="AM33" s="141"/>
      <c r="AN33" s="136"/>
    </row>
    <row r="34" spans="1:41" ht="15" customHeight="1" x14ac:dyDescent="0.15">
      <c r="A34" s="113"/>
      <c r="B34" s="280"/>
      <c r="C34" s="277"/>
      <c r="D34" s="284"/>
      <c r="E34" s="284"/>
      <c r="F34" s="284"/>
      <c r="G34" s="284"/>
      <c r="H34" s="284"/>
      <c r="I34" s="284"/>
      <c r="J34" s="117" t="s">
        <v>177</v>
      </c>
      <c r="K34" s="348">
        <f>'(入力用)事業主控'!K34</f>
        <v>0</v>
      </c>
      <c r="L34" s="349"/>
      <c r="M34" s="349"/>
      <c r="N34" s="349"/>
      <c r="O34" s="350"/>
      <c r="P34" s="203">
        <v>25</v>
      </c>
      <c r="Q34" s="203"/>
      <c r="R34" s="204">
        <f t="shared" si="2"/>
        <v>0</v>
      </c>
      <c r="S34" s="204"/>
      <c r="T34" s="204"/>
      <c r="U34" s="204"/>
      <c r="V34" s="204"/>
      <c r="W34" s="205">
        <v>9</v>
      </c>
      <c r="X34" s="205"/>
      <c r="Y34" s="206">
        <f>'(入力用)事業主控'!Y34</f>
        <v>0</v>
      </c>
      <c r="Z34" s="166"/>
      <c r="AA34" s="195">
        <f t="shared" si="1"/>
        <v>0</v>
      </c>
      <c r="AB34" s="195"/>
      <c r="AC34" s="195"/>
      <c r="AD34" s="195"/>
      <c r="AE34" s="196"/>
      <c r="AF34" s="135"/>
      <c r="AG34" s="355"/>
      <c r="AH34" s="356"/>
      <c r="AI34" s="142" t="s">
        <v>0</v>
      </c>
      <c r="AJ34" s="158"/>
      <c r="AK34" s="142" t="s">
        <v>224</v>
      </c>
      <c r="AL34" s="158"/>
      <c r="AM34" s="143" t="s">
        <v>225</v>
      </c>
      <c r="AN34" s="136"/>
    </row>
    <row r="35" spans="1:41" ht="15" customHeight="1" x14ac:dyDescent="0.15">
      <c r="A35" s="113"/>
      <c r="B35" s="351">
        <v>35</v>
      </c>
      <c r="C35" s="277"/>
      <c r="D35" s="333" t="s">
        <v>186</v>
      </c>
      <c r="E35" s="333"/>
      <c r="F35" s="333"/>
      <c r="G35" s="333"/>
      <c r="H35" s="333"/>
      <c r="I35" s="333"/>
      <c r="J35" s="117" t="s">
        <v>175</v>
      </c>
      <c r="K35" s="348">
        <f>'(入力用)事業主控'!K35</f>
        <v>0</v>
      </c>
      <c r="L35" s="349"/>
      <c r="M35" s="349"/>
      <c r="N35" s="349"/>
      <c r="O35" s="350"/>
      <c r="P35" s="203">
        <v>21</v>
      </c>
      <c r="Q35" s="203"/>
      <c r="R35" s="204">
        <f t="shared" si="2"/>
        <v>0</v>
      </c>
      <c r="S35" s="204"/>
      <c r="T35" s="204"/>
      <c r="U35" s="204"/>
      <c r="V35" s="204"/>
      <c r="W35" s="205">
        <v>13</v>
      </c>
      <c r="X35" s="205"/>
      <c r="Y35" s="206">
        <f>'(入力用)事業主控'!Y35</f>
        <v>0</v>
      </c>
      <c r="Z35" s="166"/>
      <c r="AA35" s="195">
        <f t="shared" si="1"/>
        <v>0</v>
      </c>
      <c r="AB35" s="195"/>
      <c r="AC35" s="195"/>
      <c r="AD35" s="195"/>
      <c r="AE35" s="196"/>
      <c r="AF35" s="137"/>
      <c r="AG35" s="139"/>
      <c r="AH35" s="94" t="str">
        <f>'(入力用)事業主控'!AH35</f>
        <v>a.</v>
      </c>
      <c r="AI35" s="109" t="s">
        <v>226</v>
      </c>
      <c r="AJ35" s="95"/>
      <c r="AL35" s="139"/>
      <c r="AN35" s="136"/>
    </row>
    <row r="36" spans="1:41" ht="15" customHeight="1" x14ac:dyDescent="0.15">
      <c r="A36" s="113"/>
      <c r="B36" s="279"/>
      <c r="C36" s="277"/>
      <c r="D36" s="334"/>
      <c r="E36" s="334"/>
      <c r="F36" s="334"/>
      <c r="G36" s="334"/>
      <c r="H36" s="334"/>
      <c r="I36" s="334"/>
      <c r="J36" s="117" t="s">
        <v>138</v>
      </c>
      <c r="K36" s="348">
        <f>'(入力用)事業主控'!K36</f>
        <v>0</v>
      </c>
      <c r="L36" s="349"/>
      <c r="M36" s="349"/>
      <c r="N36" s="349"/>
      <c r="O36" s="350"/>
      <c r="P36" s="203">
        <v>21</v>
      </c>
      <c r="Q36" s="203"/>
      <c r="R36" s="204">
        <f t="shared" si="2"/>
        <v>0</v>
      </c>
      <c r="S36" s="204"/>
      <c r="T36" s="204"/>
      <c r="U36" s="204"/>
      <c r="V36" s="204"/>
      <c r="W36" s="205">
        <v>11</v>
      </c>
      <c r="X36" s="205"/>
      <c r="Y36" s="206">
        <f>'(入力用)事業主控'!Y36</f>
        <v>0</v>
      </c>
      <c r="Z36" s="166"/>
      <c r="AA36" s="195">
        <f t="shared" si="1"/>
        <v>0</v>
      </c>
      <c r="AB36" s="195"/>
      <c r="AC36" s="195"/>
      <c r="AD36" s="195"/>
      <c r="AE36" s="196"/>
      <c r="AF36" s="144" t="s">
        <v>187</v>
      </c>
      <c r="AG36" s="98"/>
      <c r="AH36" s="98"/>
      <c r="AI36" s="98"/>
      <c r="AJ36" s="98"/>
      <c r="AK36" s="98"/>
      <c r="AL36" s="98"/>
      <c r="AM36" s="99"/>
      <c r="AN36" s="145"/>
    </row>
    <row r="37" spans="1:41" ht="15" customHeight="1" x14ac:dyDescent="0.15">
      <c r="A37" s="115"/>
      <c r="B37" s="280"/>
      <c r="C37" s="277"/>
      <c r="D37" s="335"/>
      <c r="E37" s="335"/>
      <c r="F37" s="335"/>
      <c r="G37" s="335"/>
      <c r="H37" s="335"/>
      <c r="I37" s="335"/>
      <c r="J37" s="117" t="s">
        <v>177</v>
      </c>
      <c r="K37" s="348">
        <f>'(入力用)事業主控'!K37</f>
        <v>0</v>
      </c>
      <c r="L37" s="349"/>
      <c r="M37" s="349"/>
      <c r="N37" s="349"/>
      <c r="O37" s="350"/>
      <c r="P37" s="203">
        <v>23</v>
      </c>
      <c r="Q37" s="203"/>
      <c r="R37" s="204">
        <f t="shared" si="2"/>
        <v>0</v>
      </c>
      <c r="S37" s="204"/>
      <c r="T37" s="204"/>
      <c r="U37" s="204"/>
      <c r="V37" s="204"/>
      <c r="W37" s="205">
        <v>9.5</v>
      </c>
      <c r="X37" s="205"/>
      <c r="Y37" s="206">
        <f>'(入力用)事業主控'!Y37</f>
        <v>0</v>
      </c>
      <c r="Z37" s="166"/>
      <c r="AA37" s="195">
        <f t="shared" si="1"/>
        <v>0</v>
      </c>
      <c r="AB37" s="195"/>
      <c r="AC37" s="195"/>
      <c r="AD37" s="195"/>
      <c r="AE37" s="196"/>
      <c r="AF37" s="135"/>
      <c r="AN37" s="136"/>
    </row>
    <row r="38" spans="1:41" ht="15" customHeight="1" x14ac:dyDescent="0.15">
      <c r="A38" s="113"/>
      <c r="B38" s="351">
        <v>38</v>
      </c>
      <c r="C38" s="277"/>
      <c r="D38" s="282" t="s">
        <v>188</v>
      </c>
      <c r="E38" s="282"/>
      <c r="F38" s="282"/>
      <c r="G38" s="282"/>
      <c r="H38" s="282"/>
      <c r="I38" s="282"/>
      <c r="J38" s="117" t="s">
        <v>175</v>
      </c>
      <c r="K38" s="348">
        <f>'(入力用)事業主控'!K38</f>
        <v>0</v>
      </c>
      <c r="L38" s="349"/>
      <c r="M38" s="349"/>
      <c r="N38" s="349"/>
      <c r="O38" s="350"/>
      <c r="P38" s="203">
        <v>22</v>
      </c>
      <c r="Q38" s="203"/>
      <c r="R38" s="204">
        <f t="shared" si="2"/>
        <v>0</v>
      </c>
      <c r="S38" s="204"/>
      <c r="T38" s="204"/>
      <c r="U38" s="204"/>
      <c r="V38" s="204"/>
      <c r="W38" s="205">
        <v>15</v>
      </c>
      <c r="X38" s="205"/>
      <c r="Y38" s="206">
        <f>'(入力用)事業主控'!Y38</f>
        <v>0</v>
      </c>
      <c r="Z38" s="166"/>
      <c r="AA38" s="195">
        <f t="shared" si="1"/>
        <v>0</v>
      </c>
      <c r="AB38" s="195"/>
      <c r="AC38" s="195"/>
      <c r="AD38" s="195"/>
      <c r="AE38" s="196"/>
      <c r="AF38" s="137"/>
      <c r="AG38" s="94">
        <f>'(入力用)事業主控'!AG38</f>
        <v>1</v>
      </c>
      <c r="AH38" s="94" t="s">
        <v>231</v>
      </c>
      <c r="AN38" s="136"/>
    </row>
    <row r="39" spans="1:41" ht="15" customHeight="1" x14ac:dyDescent="0.15">
      <c r="A39" s="113"/>
      <c r="B39" s="279"/>
      <c r="C39" s="277"/>
      <c r="D39" s="283"/>
      <c r="E39" s="283"/>
      <c r="F39" s="283"/>
      <c r="G39" s="283"/>
      <c r="H39" s="283"/>
      <c r="I39" s="283"/>
      <c r="J39" s="117" t="s">
        <v>138</v>
      </c>
      <c r="K39" s="348">
        <f>'(入力用)事業主控'!K39</f>
        <v>0</v>
      </c>
      <c r="L39" s="349"/>
      <c r="M39" s="349"/>
      <c r="N39" s="349"/>
      <c r="O39" s="350"/>
      <c r="P39" s="203">
        <v>22</v>
      </c>
      <c r="Q39" s="203"/>
      <c r="R39" s="204">
        <f t="shared" si="2"/>
        <v>0</v>
      </c>
      <c r="S39" s="204"/>
      <c r="T39" s="204"/>
      <c r="U39" s="204"/>
      <c r="V39" s="204"/>
      <c r="W39" s="205">
        <v>15</v>
      </c>
      <c r="X39" s="205"/>
      <c r="Y39" s="206">
        <f>'(入力用)事業主控'!Y39</f>
        <v>0</v>
      </c>
      <c r="Z39" s="166"/>
      <c r="AA39" s="195">
        <f t="shared" si="1"/>
        <v>0</v>
      </c>
      <c r="AB39" s="195"/>
      <c r="AC39" s="195"/>
      <c r="AD39" s="195"/>
      <c r="AE39" s="196"/>
      <c r="AF39" s="137"/>
      <c r="AG39" s="94">
        <f>'(入力用)事業主控'!AG39</f>
        <v>2</v>
      </c>
      <c r="AH39" s="94" t="s">
        <v>232</v>
      </c>
      <c r="AN39" s="136"/>
    </row>
    <row r="40" spans="1:41" ht="15" customHeight="1" thickBot="1" x14ac:dyDescent="0.2">
      <c r="A40" s="113"/>
      <c r="B40" s="280"/>
      <c r="C40" s="277"/>
      <c r="D40" s="284"/>
      <c r="E40" s="284"/>
      <c r="F40" s="284"/>
      <c r="G40" s="284"/>
      <c r="H40" s="284"/>
      <c r="I40" s="284"/>
      <c r="J40" s="117" t="s">
        <v>177</v>
      </c>
      <c r="K40" s="348">
        <f>'(入力用)事業主控'!K40</f>
        <v>0</v>
      </c>
      <c r="L40" s="349"/>
      <c r="M40" s="349"/>
      <c r="N40" s="349"/>
      <c r="O40" s="350"/>
      <c r="P40" s="203">
        <v>23</v>
      </c>
      <c r="Q40" s="203"/>
      <c r="R40" s="204">
        <f t="shared" si="2"/>
        <v>0</v>
      </c>
      <c r="S40" s="204"/>
      <c r="T40" s="204"/>
      <c r="U40" s="204"/>
      <c r="V40" s="204"/>
      <c r="W40" s="205">
        <v>12</v>
      </c>
      <c r="X40" s="205"/>
      <c r="Y40" s="206">
        <f>'(入力用)事業主控'!Y40</f>
        <v>0</v>
      </c>
      <c r="Z40" s="166"/>
      <c r="AA40" s="195">
        <f t="shared" si="1"/>
        <v>0</v>
      </c>
      <c r="AB40" s="195"/>
      <c r="AC40" s="195"/>
      <c r="AD40" s="195"/>
      <c r="AE40" s="196"/>
      <c r="AF40" s="146"/>
      <c r="AG40" s="147"/>
      <c r="AH40" s="147"/>
      <c r="AI40" s="147"/>
      <c r="AJ40" s="147"/>
      <c r="AK40" s="147"/>
      <c r="AL40" s="147"/>
      <c r="AM40" s="147"/>
      <c r="AN40" s="148"/>
    </row>
    <row r="41" spans="1:41" ht="12" x14ac:dyDescent="0.15">
      <c r="A41" s="115"/>
      <c r="B41" s="351">
        <v>36</v>
      </c>
      <c r="C41" s="277"/>
      <c r="D41" s="282" t="s">
        <v>189</v>
      </c>
      <c r="E41" s="282"/>
      <c r="F41" s="282"/>
      <c r="G41" s="282" t="s">
        <v>257</v>
      </c>
      <c r="H41" s="282"/>
      <c r="I41" s="282"/>
      <c r="J41" s="117" t="s">
        <v>175</v>
      </c>
      <c r="K41" s="348">
        <f>'(入力用)事業主控'!K41</f>
        <v>0</v>
      </c>
      <c r="L41" s="349"/>
      <c r="M41" s="349"/>
      <c r="N41" s="349"/>
      <c r="O41" s="350"/>
      <c r="P41" s="203">
        <v>38</v>
      </c>
      <c r="Q41" s="203"/>
      <c r="R41" s="204">
        <f t="shared" si="2"/>
        <v>0</v>
      </c>
      <c r="S41" s="204"/>
      <c r="T41" s="204"/>
      <c r="U41" s="204"/>
      <c r="V41" s="204"/>
      <c r="W41" s="205">
        <v>7.5</v>
      </c>
      <c r="X41" s="205"/>
      <c r="Y41" s="206">
        <f>'(入力用)事業主控'!Y41</f>
        <v>0</v>
      </c>
      <c r="Z41" s="166"/>
      <c r="AA41" s="195">
        <f t="shared" si="1"/>
        <v>0</v>
      </c>
      <c r="AB41" s="195"/>
      <c r="AC41" s="195"/>
      <c r="AD41" s="195"/>
      <c r="AE41" s="196"/>
      <c r="AK41" s="109"/>
      <c r="AL41" s="109"/>
    </row>
    <row r="42" spans="1:41" ht="12" x14ac:dyDescent="0.15">
      <c r="A42" s="113"/>
      <c r="B42" s="279"/>
      <c r="C42" s="277"/>
      <c r="D42" s="283"/>
      <c r="E42" s="283"/>
      <c r="F42" s="283"/>
      <c r="G42" s="283"/>
      <c r="H42" s="283"/>
      <c r="I42" s="283"/>
      <c r="J42" s="117" t="s">
        <v>138</v>
      </c>
      <c r="K42" s="348">
        <f>'(入力用)事業主控'!K42</f>
        <v>0</v>
      </c>
      <c r="L42" s="349"/>
      <c r="M42" s="349"/>
      <c r="N42" s="349"/>
      <c r="O42" s="350"/>
      <c r="P42" s="203">
        <v>38</v>
      </c>
      <c r="Q42" s="203"/>
      <c r="R42" s="204">
        <f t="shared" si="2"/>
        <v>0</v>
      </c>
      <c r="S42" s="204"/>
      <c r="T42" s="204"/>
      <c r="U42" s="204"/>
      <c r="V42" s="204"/>
      <c r="W42" s="214">
        <v>6.5</v>
      </c>
      <c r="X42" s="214"/>
      <c r="Y42" s="206">
        <f>'(入力用)事業主控'!Y42</f>
        <v>0</v>
      </c>
      <c r="Z42" s="166"/>
      <c r="AA42" s="195">
        <f t="shared" si="1"/>
        <v>0</v>
      </c>
      <c r="AB42" s="195"/>
      <c r="AC42" s="195"/>
      <c r="AD42" s="195"/>
      <c r="AE42" s="196"/>
      <c r="AF42" s="128"/>
      <c r="AG42" s="128" t="s">
        <v>233</v>
      </c>
      <c r="AH42" s="128"/>
      <c r="AI42" s="128"/>
      <c r="AJ42" s="128"/>
      <c r="AK42" s="128"/>
      <c r="AL42" s="128"/>
    </row>
    <row r="43" spans="1:41" ht="12" customHeight="1" x14ac:dyDescent="0.15">
      <c r="A43" s="113"/>
      <c r="B43" s="279"/>
      <c r="C43" s="277"/>
      <c r="D43" s="283"/>
      <c r="E43" s="283"/>
      <c r="F43" s="283"/>
      <c r="G43" s="284"/>
      <c r="H43" s="284"/>
      <c r="I43" s="284"/>
      <c r="J43" s="117" t="s">
        <v>177</v>
      </c>
      <c r="K43" s="348">
        <f>'(入力用)事業主控'!K43</f>
        <v>0</v>
      </c>
      <c r="L43" s="349"/>
      <c r="M43" s="349"/>
      <c r="N43" s="349"/>
      <c r="O43" s="350"/>
      <c r="P43" s="203">
        <v>40</v>
      </c>
      <c r="Q43" s="203"/>
      <c r="R43" s="204">
        <f t="shared" si="2"/>
        <v>0</v>
      </c>
      <c r="S43" s="204"/>
      <c r="T43" s="204"/>
      <c r="U43" s="204"/>
      <c r="V43" s="204"/>
      <c r="W43" s="205">
        <v>6.5</v>
      </c>
      <c r="X43" s="205"/>
      <c r="Y43" s="206">
        <f>'(入力用)事業主控'!Y43</f>
        <v>0</v>
      </c>
      <c r="Z43" s="166"/>
      <c r="AA43" s="195">
        <f t="shared" si="1"/>
        <v>0</v>
      </c>
      <c r="AB43" s="195"/>
      <c r="AC43" s="195"/>
      <c r="AD43" s="195"/>
      <c r="AE43" s="196"/>
      <c r="AG43" s="347" t="s">
        <v>234</v>
      </c>
      <c r="AH43" s="347"/>
      <c r="AI43" s="347"/>
      <c r="AJ43" s="347"/>
      <c r="AK43" s="347"/>
      <c r="AL43" s="347"/>
      <c r="AM43" s="347"/>
      <c r="AN43" s="347"/>
      <c r="AO43" s="114"/>
    </row>
    <row r="44" spans="1:41" ht="12" x14ac:dyDescent="0.15">
      <c r="A44" s="113"/>
      <c r="B44" s="279"/>
      <c r="C44" s="277"/>
      <c r="D44" s="283"/>
      <c r="E44" s="283"/>
      <c r="F44" s="283"/>
      <c r="G44" s="282" t="s">
        <v>258</v>
      </c>
      <c r="H44" s="282"/>
      <c r="I44" s="282"/>
      <c r="J44" s="117" t="s">
        <v>175</v>
      </c>
      <c r="K44" s="348">
        <f>'(入力用)事業主控'!K44</f>
        <v>0</v>
      </c>
      <c r="L44" s="349"/>
      <c r="M44" s="349"/>
      <c r="N44" s="349"/>
      <c r="O44" s="350"/>
      <c r="P44" s="203">
        <v>21</v>
      </c>
      <c r="Q44" s="203"/>
      <c r="R44" s="204">
        <f t="shared" si="2"/>
        <v>0</v>
      </c>
      <c r="S44" s="204"/>
      <c r="T44" s="204"/>
      <c r="U44" s="204"/>
      <c r="V44" s="204"/>
      <c r="W44" s="205">
        <v>7.5</v>
      </c>
      <c r="X44" s="205"/>
      <c r="Y44" s="206">
        <f>'(入力用)事業主控'!Y44</f>
        <v>0</v>
      </c>
      <c r="Z44" s="166"/>
      <c r="AA44" s="195">
        <f t="shared" si="1"/>
        <v>0</v>
      </c>
      <c r="AB44" s="195"/>
      <c r="AC44" s="195"/>
      <c r="AD44" s="195"/>
      <c r="AE44" s="196"/>
      <c r="AG44" s="347"/>
      <c r="AH44" s="347"/>
      <c r="AI44" s="347"/>
      <c r="AJ44" s="347"/>
      <c r="AK44" s="347"/>
      <c r="AL44" s="347"/>
      <c r="AM44" s="347"/>
      <c r="AN44" s="347"/>
      <c r="AO44" s="114"/>
    </row>
    <row r="45" spans="1:41" ht="12" x14ac:dyDescent="0.15">
      <c r="A45" s="115"/>
      <c r="B45" s="279"/>
      <c r="C45" s="277"/>
      <c r="D45" s="283"/>
      <c r="E45" s="283"/>
      <c r="F45" s="283"/>
      <c r="G45" s="283"/>
      <c r="H45" s="283"/>
      <c r="I45" s="283"/>
      <c r="J45" s="117" t="s">
        <v>138</v>
      </c>
      <c r="K45" s="348">
        <f>'(入力用)事業主控'!K45</f>
        <v>0</v>
      </c>
      <c r="L45" s="349"/>
      <c r="M45" s="349"/>
      <c r="N45" s="349"/>
      <c r="O45" s="350"/>
      <c r="P45" s="203">
        <v>21</v>
      </c>
      <c r="Q45" s="203"/>
      <c r="R45" s="204">
        <f t="shared" si="2"/>
        <v>0</v>
      </c>
      <c r="S45" s="204"/>
      <c r="T45" s="204"/>
      <c r="U45" s="204"/>
      <c r="V45" s="204"/>
      <c r="W45" s="205">
        <v>6.5</v>
      </c>
      <c r="X45" s="205"/>
      <c r="Y45" s="206">
        <f>'(入力用)事業主控'!Y45</f>
        <v>0</v>
      </c>
      <c r="Z45" s="166"/>
      <c r="AA45" s="195">
        <f t="shared" si="1"/>
        <v>0</v>
      </c>
      <c r="AB45" s="195"/>
      <c r="AC45" s="195"/>
      <c r="AD45" s="195"/>
      <c r="AE45" s="196"/>
      <c r="AG45" s="347" t="s">
        <v>235</v>
      </c>
      <c r="AH45" s="347"/>
      <c r="AI45" s="347"/>
      <c r="AJ45" s="347"/>
      <c r="AK45" s="347"/>
      <c r="AL45" s="347"/>
      <c r="AM45" s="347"/>
      <c r="AN45" s="347"/>
      <c r="AO45" s="114"/>
    </row>
    <row r="46" spans="1:41" ht="12" x14ac:dyDescent="0.15">
      <c r="A46" s="113"/>
      <c r="B46" s="280"/>
      <c r="C46" s="277"/>
      <c r="D46" s="284"/>
      <c r="E46" s="284"/>
      <c r="F46" s="284"/>
      <c r="G46" s="284"/>
      <c r="H46" s="284"/>
      <c r="I46" s="284"/>
      <c r="J46" s="117" t="s">
        <v>177</v>
      </c>
      <c r="K46" s="348">
        <f>'(入力用)事業主控'!K46</f>
        <v>0</v>
      </c>
      <c r="L46" s="349"/>
      <c r="M46" s="349"/>
      <c r="N46" s="349"/>
      <c r="O46" s="350"/>
      <c r="P46" s="203">
        <v>22</v>
      </c>
      <c r="Q46" s="203"/>
      <c r="R46" s="204">
        <f t="shared" si="2"/>
        <v>0</v>
      </c>
      <c r="S46" s="204"/>
      <c r="T46" s="204"/>
      <c r="U46" s="204"/>
      <c r="V46" s="204"/>
      <c r="W46" s="205">
        <v>6.5</v>
      </c>
      <c r="X46" s="205"/>
      <c r="Y46" s="206">
        <f>'(入力用)事業主控'!Y46</f>
        <v>0</v>
      </c>
      <c r="Z46" s="166"/>
      <c r="AA46" s="195">
        <f t="shared" si="1"/>
        <v>0</v>
      </c>
      <c r="AB46" s="195"/>
      <c r="AC46" s="195"/>
      <c r="AD46" s="195"/>
      <c r="AE46" s="196"/>
      <c r="AG46" s="347"/>
      <c r="AH46" s="347"/>
      <c r="AI46" s="347"/>
      <c r="AJ46" s="347"/>
      <c r="AK46" s="347"/>
      <c r="AL46" s="347"/>
      <c r="AM46" s="347"/>
      <c r="AN46" s="347"/>
      <c r="AO46" s="114"/>
    </row>
    <row r="47" spans="1:41" ht="15" customHeight="1" x14ac:dyDescent="0.15">
      <c r="A47" s="113"/>
      <c r="B47" s="351">
        <v>37</v>
      </c>
      <c r="C47" s="277"/>
      <c r="D47" s="282" t="s">
        <v>259</v>
      </c>
      <c r="E47" s="282"/>
      <c r="F47" s="282"/>
      <c r="G47" s="282"/>
      <c r="H47" s="282"/>
      <c r="I47" s="282"/>
      <c r="J47" s="117" t="s">
        <v>175</v>
      </c>
      <c r="K47" s="348">
        <f>'(入力用)事業主控'!K47</f>
        <v>0</v>
      </c>
      <c r="L47" s="349"/>
      <c r="M47" s="349"/>
      <c r="N47" s="349"/>
      <c r="O47" s="350"/>
      <c r="P47" s="203">
        <v>23</v>
      </c>
      <c r="Q47" s="203"/>
      <c r="R47" s="204">
        <f t="shared" si="2"/>
        <v>0</v>
      </c>
      <c r="S47" s="204"/>
      <c r="T47" s="204"/>
      <c r="U47" s="204"/>
      <c r="V47" s="204"/>
      <c r="W47" s="205">
        <v>19</v>
      </c>
      <c r="X47" s="205"/>
      <c r="Y47" s="206">
        <f>'(入力用)事業主控'!Y47</f>
        <v>0</v>
      </c>
      <c r="Z47" s="166"/>
      <c r="AA47" s="195">
        <f t="shared" si="1"/>
        <v>0</v>
      </c>
      <c r="AB47" s="195"/>
      <c r="AC47" s="195"/>
      <c r="AD47" s="195"/>
      <c r="AE47" s="196"/>
      <c r="AG47" s="347" t="s">
        <v>236</v>
      </c>
      <c r="AH47" s="347"/>
      <c r="AI47" s="347"/>
      <c r="AJ47" s="347"/>
      <c r="AK47" s="347"/>
      <c r="AL47" s="347"/>
      <c r="AM47" s="347"/>
      <c r="AN47" s="347"/>
      <c r="AO47" s="114"/>
    </row>
    <row r="48" spans="1:41" ht="15" customHeight="1" x14ac:dyDescent="0.15">
      <c r="A48" s="113"/>
      <c r="B48" s="279"/>
      <c r="C48" s="277"/>
      <c r="D48" s="283"/>
      <c r="E48" s="283"/>
      <c r="F48" s="283"/>
      <c r="G48" s="283"/>
      <c r="H48" s="283"/>
      <c r="I48" s="283"/>
      <c r="J48" s="117" t="s">
        <v>138</v>
      </c>
      <c r="K48" s="348">
        <f>'(入力用)事業主控'!K48</f>
        <v>0</v>
      </c>
      <c r="L48" s="349"/>
      <c r="M48" s="349"/>
      <c r="N48" s="349"/>
      <c r="O48" s="350"/>
      <c r="P48" s="203">
        <v>23</v>
      </c>
      <c r="Q48" s="203"/>
      <c r="R48" s="204">
        <f t="shared" si="2"/>
        <v>0</v>
      </c>
      <c r="S48" s="204"/>
      <c r="T48" s="204"/>
      <c r="U48" s="204"/>
      <c r="V48" s="204"/>
      <c r="W48" s="205">
        <v>17</v>
      </c>
      <c r="X48" s="205"/>
      <c r="Y48" s="206">
        <f>'(入力用)事業主控'!Y48</f>
        <v>0</v>
      </c>
      <c r="Z48" s="166"/>
      <c r="AA48" s="195">
        <f t="shared" si="1"/>
        <v>0</v>
      </c>
      <c r="AB48" s="195"/>
      <c r="AC48" s="195"/>
      <c r="AD48" s="195"/>
      <c r="AE48" s="196"/>
      <c r="AG48" s="347"/>
      <c r="AH48" s="347"/>
      <c r="AI48" s="347"/>
      <c r="AJ48" s="347"/>
      <c r="AK48" s="347"/>
      <c r="AL48" s="347"/>
      <c r="AM48" s="347"/>
      <c r="AN48" s="347"/>
      <c r="AO48" s="114"/>
    </row>
    <row r="49" spans="1:41" ht="15" customHeight="1" thickBot="1" x14ac:dyDescent="0.2">
      <c r="A49" s="115"/>
      <c r="B49" s="280"/>
      <c r="C49" s="277"/>
      <c r="D49" s="284"/>
      <c r="E49" s="284"/>
      <c r="F49" s="284"/>
      <c r="G49" s="284"/>
      <c r="H49" s="284"/>
      <c r="I49" s="284"/>
      <c r="J49" s="117" t="s">
        <v>177</v>
      </c>
      <c r="K49" s="352">
        <f>'(入力用)事業主控'!K49</f>
        <v>0</v>
      </c>
      <c r="L49" s="353"/>
      <c r="M49" s="353"/>
      <c r="N49" s="353"/>
      <c r="O49" s="354"/>
      <c r="P49" s="219">
        <v>24</v>
      </c>
      <c r="Q49" s="219"/>
      <c r="R49" s="220">
        <f t="shared" si="2"/>
        <v>0</v>
      </c>
      <c r="S49" s="220"/>
      <c r="T49" s="220"/>
      <c r="U49" s="220"/>
      <c r="V49" s="220"/>
      <c r="W49" s="221">
        <v>15</v>
      </c>
      <c r="X49" s="221"/>
      <c r="Y49" s="206">
        <f>'(入力用)事業主控'!Y49</f>
        <v>0</v>
      </c>
      <c r="Z49" s="166"/>
      <c r="AA49" s="215">
        <f t="shared" si="1"/>
        <v>0</v>
      </c>
      <c r="AB49" s="215"/>
      <c r="AC49" s="215"/>
      <c r="AD49" s="215"/>
      <c r="AE49" s="216"/>
      <c r="AO49" s="114"/>
    </row>
    <row r="50" spans="1:41" ht="15.75" customHeight="1" x14ac:dyDescent="0.15">
      <c r="A50" s="113"/>
      <c r="B50" s="269" t="s">
        <v>202</v>
      </c>
      <c r="C50" s="269"/>
      <c r="D50" s="269"/>
      <c r="E50" s="269"/>
      <c r="F50" s="269"/>
      <c r="G50" s="269"/>
      <c r="H50" s="269"/>
      <c r="I50" s="269"/>
      <c r="J50" s="271"/>
      <c r="K50" s="239">
        <f>SUM(K23:O49)</f>
        <v>0</v>
      </c>
      <c r="L50" s="240"/>
      <c r="M50" s="240"/>
      <c r="N50" s="240"/>
      <c r="O50" s="241"/>
      <c r="P50" s="236"/>
      <c r="Q50" s="236"/>
      <c r="R50" s="239">
        <f>SUM(R23:V49)</f>
        <v>0</v>
      </c>
      <c r="S50" s="240"/>
      <c r="T50" s="240"/>
      <c r="U50" s="240"/>
      <c r="V50" s="241"/>
      <c r="W50" s="238"/>
      <c r="X50" s="238"/>
      <c r="Y50" s="238"/>
      <c r="Z50" s="238"/>
      <c r="AA50" s="239">
        <f>SUM(AA23:AE49)</f>
        <v>0</v>
      </c>
      <c r="AB50" s="240"/>
      <c r="AC50" s="240"/>
      <c r="AD50" s="240"/>
      <c r="AE50" s="241"/>
      <c r="AG50" s="94" t="s">
        <v>240</v>
      </c>
      <c r="AO50" s="114"/>
    </row>
    <row r="51" spans="1:41" ht="15.75" customHeight="1" x14ac:dyDescent="0.15">
      <c r="A51" s="113"/>
      <c r="B51" s="270"/>
      <c r="C51" s="270"/>
      <c r="D51" s="270"/>
      <c r="E51" s="270"/>
      <c r="F51" s="270"/>
      <c r="G51" s="270"/>
      <c r="H51" s="270"/>
      <c r="I51" s="270"/>
      <c r="J51" s="272"/>
      <c r="K51" s="242"/>
      <c r="L51" s="243"/>
      <c r="M51" s="243"/>
      <c r="N51" s="243"/>
      <c r="O51" s="244"/>
      <c r="P51" s="237"/>
      <c r="Q51" s="237"/>
      <c r="R51" s="242"/>
      <c r="S51" s="243"/>
      <c r="T51" s="243"/>
      <c r="U51" s="243"/>
      <c r="V51" s="244"/>
      <c r="W51" s="237"/>
      <c r="X51" s="237"/>
      <c r="Y51" s="237"/>
      <c r="Z51" s="237"/>
      <c r="AA51" s="242"/>
      <c r="AB51" s="243"/>
      <c r="AC51" s="243"/>
      <c r="AD51" s="243"/>
      <c r="AE51" s="244"/>
      <c r="AG51" s="346">
        <f>'(入力用)事業主控'!$AG$51</f>
        <v>0</v>
      </c>
      <c r="AH51" s="346"/>
      <c r="AI51" s="346"/>
      <c r="AJ51" s="346"/>
      <c r="AK51" s="346"/>
      <c r="AL51" s="346"/>
      <c r="AM51" s="109" t="s">
        <v>223</v>
      </c>
      <c r="AO51" s="114"/>
    </row>
    <row r="52" spans="1:41" ht="22.5" customHeight="1" x14ac:dyDescent="0.15">
      <c r="A52" s="113"/>
      <c r="B52" s="273" t="s">
        <v>203</v>
      </c>
      <c r="C52" s="273"/>
      <c r="D52" s="273"/>
      <c r="E52" s="273"/>
      <c r="F52" s="273"/>
      <c r="G52" s="273"/>
      <c r="H52" s="273"/>
      <c r="I52" s="273"/>
      <c r="J52" s="150"/>
      <c r="K52" s="274"/>
      <c r="L52" s="275"/>
      <c r="M52" s="275"/>
      <c r="N52" s="275"/>
      <c r="O52" s="276"/>
      <c r="P52" s="237"/>
      <c r="Q52" s="237"/>
      <c r="R52" s="275"/>
      <c r="S52" s="275"/>
      <c r="T52" s="275"/>
      <c r="U52" s="275"/>
      <c r="V52" s="275"/>
      <c r="W52" s="203">
        <v>0.02</v>
      </c>
      <c r="X52" s="203"/>
      <c r="Y52" s="237"/>
      <c r="Z52" s="237"/>
      <c r="AA52" s="246">
        <f>ROUNDDOWN(R50*W52,0)</f>
        <v>0</v>
      </c>
      <c r="AB52" s="246"/>
      <c r="AC52" s="246"/>
      <c r="AD52" s="246"/>
      <c r="AE52" s="247"/>
    </row>
    <row r="53" spans="1:41" ht="11.25" x14ac:dyDescent="0.15">
      <c r="B53" s="101"/>
      <c r="C53" s="101"/>
    </row>
    <row r="54" spans="1:41" ht="10.5" customHeight="1" x14ac:dyDescent="0.15">
      <c r="A54" s="114"/>
      <c r="B54" s="228" t="s">
        <v>241</v>
      </c>
      <c r="C54" s="229"/>
      <c r="D54" s="229"/>
      <c r="E54" s="229"/>
      <c r="F54" s="229"/>
      <c r="G54" s="229"/>
      <c r="H54" s="229"/>
      <c r="I54" s="229"/>
      <c r="J54" s="229"/>
      <c r="K54" s="230" t="s">
        <v>242</v>
      </c>
      <c r="L54" s="224"/>
      <c r="M54" s="231"/>
      <c r="N54" s="166" t="s">
        <v>243</v>
      </c>
      <c r="O54" s="166"/>
      <c r="P54" s="224" t="s">
        <v>246</v>
      </c>
      <c r="Q54" s="225"/>
      <c r="R54" s="226"/>
      <c r="S54" s="228" t="s">
        <v>241</v>
      </c>
      <c r="T54" s="229"/>
      <c r="U54" s="229"/>
      <c r="V54" s="229"/>
      <c r="W54" s="229"/>
      <c r="X54" s="229"/>
      <c r="Y54" s="229"/>
      <c r="Z54" s="229"/>
      <c r="AA54" s="229"/>
      <c r="AB54" s="230" t="s">
        <v>242</v>
      </c>
      <c r="AC54" s="224"/>
      <c r="AD54" s="231"/>
      <c r="AE54" s="166" t="s">
        <v>243</v>
      </c>
      <c r="AF54" s="166"/>
      <c r="AG54" s="224" t="s">
        <v>246</v>
      </c>
      <c r="AH54" s="225"/>
      <c r="AI54" s="226"/>
    </row>
    <row r="55" spans="1:41" ht="10.5" x14ac:dyDescent="0.15">
      <c r="A55" s="114"/>
      <c r="B55" s="228"/>
      <c r="C55" s="229"/>
      <c r="D55" s="229"/>
      <c r="E55" s="229"/>
      <c r="F55" s="229"/>
      <c r="G55" s="229"/>
      <c r="H55" s="229"/>
      <c r="I55" s="229"/>
      <c r="J55" s="229"/>
      <c r="K55" s="230"/>
      <c r="L55" s="224"/>
      <c r="M55" s="231"/>
      <c r="N55" s="110" t="s">
        <v>244</v>
      </c>
      <c r="O55" s="110" t="s">
        <v>245</v>
      </c>
      <c r="P55" s="225"/>
      <c r="Q55" s="225"/>
      <c r="R55" s="226"/>
      <c r="S55" s="228"/>
      <c r="T55" s="229"/>
      <c r="U55" s="229"/>
      <c r="V55" s="229"/>
      <c r="W55" s="229"/>
      <c r="X55" s="229"/>
      <c r="Y55" s="229"/>
      <c r="Z55" s="229"/>
      <c r="AA55" s="229"/>
      <c r="AB55" s="230"/>
      <c r="AC55" s="224"/>
      <c r="AD55" s="231"/>
      <c r="AE55" s="110" t="s">
        <v>244</v>
      </c>
      <c r="AF55" s="110" t="s">
        <v>245</v>
      </c>
      <c r="AG55" s="225"/>
      <c r="AH55" s="225"/>
      <c r="AI55" s="226"/>
    </row>
    <row r="56" spans="1:41" ht="17.25" customHeight="1" x14ac:dyDescent="0.15">
      <c r="A56" s="114"/>
      <c r="B56" s="159">
        <f>'(入力用)事業主控'!B$56</f>
        <v>0</v>
      </c>
      <c r="C56" s="342">
        <f>'(入力用)事業主控'!C$56</f>
        <v>0</v>
      </c>
      <c r="D56" s="343"/>
      <c r="E56" s="343"/>
      <c r="F56" s="343"/>
      <c r="G56" s="343"/>
      <c r="H56" s="343"/>
      <c r="I56" s="343"/>
      <c r="J56" s="343"/>
      <c r="K56" s="344">
        <f>'(入力用)事業主控'!K56</f>
        <v>0</v>
      </c>
      <c r="L56" s="345"/>
      <c r="M56" s="151" t="s">
        <v>223</v>
      </c>
      <c r="N56" s="110">
        <f>'(入力用)事業主控'!N56</f>
        <v>0</v>
      </c>
      <c r="O56" s="110">
        <f>'(入力用)事業主控'!O56</f>
        <v>0</v>
      </c>
      <c r="P56" s="337">
        <f>'(入力用)事業主控'!P56</f>
        <v>0</v>
      </c>
      <c r="Q56" s="337"/>
      <c r="R56" s="152" t="s">
        <v>247</v>
      </c>
      <c r="S56" s="159">
        <f>'(入力用)事業主控'!S$56</f>
        <v>0</v>
      </c>
      <c r="T56" s="342">
        <f>'(入力用)事業主控'!T$56</f>
        <v>0</v>
      </c>
      <c r="U56" s="343"/>
      <c r="V56" s="343"/>
      <c r="W56" s="343"/>
      <c r="X56" s="343"/>
      <c r="Y56" s="343"/>
      <c r="Z56" s="343"/>
      <c r="AA56" s="343"/>
      <c r="AB56" s="344">
        <f>'(入力用)事業主控'!AB56</f>
        <v>0</v>
      </c>
      <c r="AC56" s="345"/>
      <c r="AD56" s="151" t="s">
        <v>223</v>
      </c>
      <c r="AE56" s="110">
        <f>'(入力用)事業主控'!AE56</f>
        <v>0</v>
      </c>
      <c r="AF56" s="110">
        <f>'(入力用)事業主控'!AF56</f>
        <v>0</v>
      </c>
      <c r="AG56" s="337">
        <f>'(入力用)事業主控'!AG56</f>
        <v>0</v>
      </c>
      <c r="AH56" s="337"/>
      <c r="AI56" s="152" t="s">
        <v>247</v>
      </c>
      <c r="AK56" s="109"/>
      <c r="AL56" s="109"/>
    </row>
    <row r="57" spans="1:41" ht="17.25" customHeight="1" x14ac:dyDescent="0.15">
      <c r="A57" s="114"/>
      <c r="B57" s="159">
        <f>'(入力用)事業主控'!B57</f>
        <v>0</v>
      </c>
      <c r="C57" s="342">
        <f>'(入力用)事業主控'!C$57</f>
        <v>0</v>
      </c>
      <c r="D57" s="343"/>
      <c r="E57" s="343"/>
      <c r="F57" s="343"/>
      <c r="G57" s="343"/>
      <c r="H57" s="343"/>
      <c r="I57" s="343"/>
      <c r="J57" s="343"/>
      <c r="K57" s="344">
        <f>'(入力用)事業主控'!K57</f>
        <v>0</v>
      </c>
      <c r="L57" s="345"/>
      <c r="M57" s="151" t="s">
        <v>223</v>
      </c>
      <c r="N57" s="110">
        <f>'(入力用)事業主控'!N57</f>
        <v>0</v>
      </c>
      <c r="O57" s="110">
        <f>'(入力用)事業主控'!O57</f>
        <v>0</v>
      </c>
      <c r="P57" s="337">
        <f>'(入力用)事業主控'!P57</f>
        <v>0</v>
      </c>
      <c r="Q57" s="337"/>
      <c r="R57" s="152" t="s">
        <v>247</v>
      </c>
      <c r="S57" s="159">
        <f>'(入力用)事業主控'!S57</f>
        <v>0</v>
      </c>
      <c r="T57" s="342">
        <f>'(入力用)事業主控'!T$57</f>
        <v>0</v>
      </c>
      <c r="U57" s="343"/>
      <c r="V57" s="343"/>
      <c r="W57" s="343"/>
      <c r="X57" s="343"/>
      <c r="Y57" s="343"/>
      <c r="Z57" s="343"/>
      <c r="AA57" s="343"/>
      <c r="AB57" s="344">
        <f>'(入力用)事業主控'!AB57</f>
        <v>0</v>
      </c>
      <c r="AC57" s="345"/>
      <c r="AD57" s="151" t="s">
        <v>223</v>
      </c>
      <c r="AE57" s="110">
        <f>'(入力用)事業主控'!AE57</f>
        <v>0</v>
      </c>
      <c r="AF57" s="110">
        <f>'(入力用)事業主控'!AF57</f>
        <v>0</v>
      </c>
      <c r="AG57" s="337">
        <f>'(入力用)事業主控'!AG57</f>
        <v>0</v>
      </c>
      <c r="AH57" s="337"/>
      <c r="AI57" s="152" t="s">
        <v>247</v>
      </c>
      <c r="AK57" s="109"/>
      <c r="AL57" s="109"/>
    </row>
    <row r="58" spans="1:41" ht="17.25" customHeight="1" x14ac:dyDescent="0.15">
      <c r="B58" s="159">
        <f>'(入力用)事業主控'!B58</f>
        <v>0</v>
      </c>
      <c r="C58" s="342">
        <f>'(入力用)事業主控'!C$58</f>
        <v>0</v>
      </c>
      <c r="D58" s="343"/>
      <c r="E58" s="343"/>
      <c r="F58" s="343"/>
      <c r="G58" s="343"/>
      <c r="H58" s="343"/>
      <c r="I58" s="343"/>
      <c r="J58" s="343"/>
      <c r="K58" s="344">
        <f>'(入力用)事業主控'!K58</f>
        <v>0</v>
      </c>
      <c r="L58" s="345"/>
      <c r="M58" s="151" t="s">
        <v>223</v>
      </c>
      <c r="N58" s="110">
        <f>'(入力用)事業主控'!N58</f>
        <v>0</v>
      </c>
      <c r="O58" s="110">
        <f>'(入力用)事業主控'!O58</f>
        <v>0</v>
      </c>
      <c r="P58" s="337">
        <f>'(入力用)事業主控'!P58</f>
        <v>0</v>
      </c>
      <c r="Q58" s="337"/>
      <c r="R58" s="152" t="s">
        <v>247</v>
      </c>
      <c r="S58" s="159">
        <f>'(入力用)事業主控'!S58</f>
        <v>0</v>
      </c>
      <c r="T58" s="342">
        <f>'(入力用)事業主控'!T$58</f>
        <v>0</v>
      </c>
      <c r="U58" s="343"/>
      <c r="V58" s="343"/>
      <c r="W58" s="343"/>
      <c r="X58" s="343"/>
      <c r="Y58" s="343"/>
      <c r="Z58" s="343"/>
      <c r="AA58" s="343"/>
      <c r="AB58" s="344">
        <f>'(入力用)事業主控'!AB58</f>
        <v>0</v>
      </c>
      <c r="AC58" s="345"/>
      <c r="AD58" s="151" t="s">
        <v>223</v>
      </c>
      <c r="AE58" s="110">
        <f>'(入力用)事業主控'!AE58</f>
        <v>0</v>
      </c>
      <c r="AF58" s="110">
        <f>'(入力用)事業主控'!AF58</f>
        <v>0</v>
      </c>
      <c r="AG58" s="337">
        <f>'(入力用)事業主控'!AG58</f>
        <v>0</v>
      </c>
      <c r="AH58" s="337"/>
      <c r="AI58" s="152" t="s">
        <v>247</v>
      </c>
      <c r="AK58" s="109"/>
      <c r="AL58" s="109"/>
    </row>
    <row r="59" spans="1:41" ht="10.5" x14ac:dyDescent="0.15">
      <c r="AK59" s="109"/>
      <c r="AL59" s="109"/>
    </row>
    <row r="60" spans="1:41" ht="10.5" x14ac:dyDescent="0.15">
      <c r="B60" s="212" t="s">
        <v>248</v>
      </c>
      <c r="C60" s="212"/>
      <c r="D60" s="212"/>
      <c r="E60" s="212"/>
      <c r="F60" s="212"/>
      <c r="G60" s="212"/>
      <c r="H60" s="212"/>
      <c r="I60" s="212"/>
      <c r="J60" s="212"/>
      <c r="K60" s="212"/>
      <c r="L60" s="212"/>
      <c r="M60" s="109"/>
      <c r="Z60" s="314" t="s">
        <v>252</v>
      </c>
      <c r="AA60" s="314"/>
      <c r="AB60" s="314"/>
      <c r="AC60" s="315" t="s">
        <v>253</v>
      </c>
      <c r="AD60" s="316"/>
      <c r="AE60" s="316"/>
      <c r="AF60" s="316"/>
      <c r="AG60" s="315" t="s">
        <v>254</v>
      </c>
      <c r="AH60" s="316"/>
      <c r="AI60" s="316"/>
      <c r="AJ60" s="317"/>
      <c r="AK60" s="315" t="s">
        <v>255</v>
      </c>
      <c r="AL60" s="316"/>
      <c r="AM60" s="316"/>
      <c r="AN60" s="317"/>
    </row>
    <row r="61" spans="1:41" ht="15" customHeight="1" x14ac:dyDescent="0.15">
      <c r="B61" s="212"/>
      <c r="C61" s="212"/>
      <c r="D61" s="212"/>
      <c r="E61" s="212"/>
      <c r="F61" s="212"/>
      <c r="G61" s="212"/>
      <c r="H61" s="212"/>
      <c r="I61" s="212"/>
      <c r="J61" s="212"/>
      <c r="K61" s="212"/>
      <c r="L61" s="212"/>
      <c r="M61" s="109"/>
      <c r="AB61" s="153" t="s">
        <v>116</v>
      </c>
      <c r="AC61" s="340">
        <f>'(入力用)事業主控'!AC61</f>
        <v>0</v>
      </c>
      <c r="AD61" s="341"/>
      <c r="AE61" s="341"/>
      <c r="AF61" s="154" t="s">
        <v>223</v>
      </c>
      <c r="AG61" s="340">
        <f>'(入力用)事業主控'!AG61</f>
        <v>0</v>
      </c>
      <c r="AH61" s="341"/>
      <c r="AI61" s="341"/>
      <c r="AJ61" s="154" t="s">
        <v>223</v>
      </c>
      <c r="AK61" s="340">
        <f>'(入力用)事業主控'!AK61</f>
        <v>0</v>
      </c>
      <c r="AL61" s="341"/>
      <c r="AM61" s="341"/>
      <c r="AN61" s="155" t="s">
        <v>223</v>
      </c>
    </row>
    <row r="62" spans="1:41" ht="15" customHeight="1" x14ac:dyDescent="0.15">
      <c r="B62" s="94" t="s">
        <v>191</v>
      </c>
      <c r="C62" s="139">
        <f>'(入力用)事業主控'!C62</f>
        <v>0</v>
      </c>
      <c r="D62" s="94" t="s">
        <v>0</v>
      </c>
      <c r="E62" s="139">
        <f>'(入力用)事業主控'!E62</f>
        <v>0</v>
      </c>
      <c r="F62" s="94" t="s">
        <v>184</v>
      </c>
      <c r="G62" s="139">
        <f>'(入力用)事業主控'!G62</f>
        <v>0</v>
      </c>
      <c r="H62" s="94" t="s">
        <v>1</v>
      </c>
      <c r="L62" s="313" t="s">
        <v>251</v>
      </c>
      <c r="M62" s="313"/>
      <c r="N62" s="313"/>
      <c r="O62" s="338">
        <f>'(入力用)事業主控'!O62</f>
        <v>0</v>
      </c>
      <c r="P62" s="338"/>
      <c r="Q62" s="338"/>
      <c r="R62" s="338"/>
      <c r="S62" s="338"/>
      <c r="T62" s="338"/>
      <c r="U62" s="338"/>
      <c r="V62" s="338"/>
      <c r="W62" s="338"/>
      <c r="X62" s="338"/>
      <c r="Y62" s="338"/>
      <c r="AB62" s="153" t="s">
        <v>117</v>
      </c>
      <c r="AC62" s="340">
        <f>'(入力用)事業主控'!AC62</f>
        <v>0</v>
      </c>
      <c r="AD62" s="341"/>
      <c r="AE62" s="341"/>
      <c r="AF62" s="154" t="s">
        <v>223</v>
      </c>
      <c r="AG62" s="340">
        <f>'(入力用)事業主控'!AG62</f>
        <v>0</v>
      </c>
      <c r="AH62" s="341"/>
      <c r="AI62" s="341"/>
      <c r="AJ62" s="154" t="s">
        <v>223</v>
      </c>
      <c r="AK62" s="340">
        <f>'(入力用)事業主控'!AK62</f>
        <v>0</v>
      </c>
      <c r="AL62" s="341"/>
      <c r="AM62" s="341"/>
      <c r="AN62" s="155" t="s">
        <v>223</v>
      </c>
    </row>
    <row r="63" spans="1:41" ht="15" customHeight="1" x14ac:dyDescent="0.15">
      <c r="O63" s="338"/>
      <c r="P63" s="338"/>
      <c r="Q63" s="338"/>
      <c r="R63" s="338"/>
      <c r="S63" s="338"/>
      <c r="T63" s="338"/>
      <c r="U63" s="338"/>
      <c r="V63" s="338"/>
      <c r="W63" s="338"/>
      <c r="X63" s="338"/>
      <c r="Y63" s="338"/>
      <c r="AB63" s="153" t="s">
        <v>121</v>
      </c>
      <c r="AC63" s="340">
        <f>'(入力用)事業主控'!AC63</f>
        <v>0</v>
      </c>
      <c r="AD63" s="341"/>
      <c r="AE63" s="341"/>
      <c r="AF63" s="154" t="s">
        <v>223</v>
      </c>
      <c r="AG63" s="340">
        <f>'(入力用)事業主控'!AG63</f>
        <v>0</v>
      </c>
      <c r="AH63" s="341"/>
      <c r="AI63" s="341"/>
      <c r="AJ63" s="154" t="s">
        <v>223</v>
      </c>
      <c r="AK63" s="340">
        <f>'(入力用)事業主控'!AK63</f>
        <v>0</v>
      </c>
      <c r="AL63" s="341"/>
      <c r="AM63" s="341"/>
      <c r="AN63" s="155" t="s">
        <v>223</v>
      </c>
    </row>
    <row r="64" spans="1:41" ht="15" customHeight="1" x14ac:dyDescent="0.15">
      <c r="B64" s="111" t="str">
        <f>'(入力用)事業主控'!B64</f>
        <v>栃木</v>
      </c>
      <c r="C64" s="318" t="s">
        <v>249</v>
      </c>
      <c r="D64" s="318"/>
      <c r="E64" s="318"/>
      <c r="F64" s="318"/>
      <c r="G64" s="318"/>
      <c r="H64" s="318"/>
      <c r="I64" s="318"/>
      <c r="J64" s="318"/>
      <c r="K64" s="318"/>
      <c r="L64" s="318"/>
      <c r="O64" s="339"/>
      <c r="P64" s="339"/>
      <c r="Q64" s="339"/>
      <c r="R64" s="339"/>
      <c r="S64" s="339"/>
      <c r="T64" s="339"/>
      <c r="U64" s="339"/>
      <c r="V64" s="339"/>
      <c r="W64" s="339"/>
      <c r="X64" s="339"/>
      <c r="Y64" s="339"/>
    </row>
    <row r="65" spans="1:40" ht="15" customHeight="1" x14ac:dyDescent="0.15">
      <c r="A65" s="101"/>
      <c r="AB65" s="162" t="s">
        <v>256</v>
      </c>
      <c r="AC65" s="162"/>
      <c r="AD65" s="162"/>
      <c r="AE65" s="336">
        <f>'(入力用)事業主控'!AE65</f>
        <v>0</v>
      </c>
      <c r="AF65" s="336"/>
      <c r="AG65" s="336"/>
      <c r="AH65" s="336"/>
      <c r="AI65" s="336"/>
      <c r="AJ65" s="336"/>
      <c r="AK65" s="336"/>
      <c r="AL65" s="336"/>
      <c r="AM65" s="336"/>
      <c r="AN65" s="336"/>
    </row>
    <row r="66" spans="1:40" ht="15" customHeight="1" x14ac:dyDescent="0.15">
      <c r="A66" s="101"/>
    </row>
    <row r="67" spans="1:40" ht="15" customHeight="1" x14ac:dyDescent="0.15">
      <c r="A67" s="156"/>
    </row>
    <row r="68" spans="1:40" ht="10.5" customHeight="1" x14ac:dyDescent="0.15"/>
    <row r="69" spans="1:40" ht="10.5" customHeight="1" x14ac:dyDescent="0.15"/>
    <row r="70" spans="1:40" ht="10.5" customHeight="1" x14ac:dyDescent="0.15"/>
  </sheetData>
  <sheetProtection sheet="1" objects="1" scenarios="1" selectLockedCells="1"/>
  <mergeCells count="322">
    <mergeCell ref="E6:Q7"/>
    <mergeCell ref="E8:Q9"/>
    <mergeCell ref="S9:T10"/>
    <mergeCell ref="U9:U10"/>
    <mergeCell ref="V9:W10"/>
    <mergeCell ref="X9:AC10"/>
    <mergeCell ref="B1:F2"/>
    <mergeCell ref="AM1:AN1"/>
    <mergeCell ref="S3:W5"/>
    <mergeCell ref="X3:AE5"/>
    <mergeCell ref="AI3:AL3"/>
    <mergeCell ref="B4:C5"/>
    <mergeCell ref="D4:D5"/>
    <mergeCell ref="E4:I5"/>
    <mergeCell ref="AD9:AG10"/>
    <mergeCell ref="B10:D11"/>
    <mergeCell ref="E10:Q11"/>
    <mergeCell ref="S11:S12"/>
    <mergeCell ref="T11:T12"/>
    <mergeCell ref="U11:U12"/>
    <mergeCell ref="V11:V12"/>
    <mergeCell ref="W11:W12"/>
    <mergeCell ref="X11:X12"/>
    <mergeCell ref="Y11:Y12"/>
    <mergeCell ref="AF11:AF12"/>
    <mergeCell ref="AG11:AG12"/>
    <mergeCell ref="B12:D13"/>
    <mergeCell ref="E12:L13"/>
    <mergeCell ref="M12:Q13"/>
    <mergeCell ref="S13:U14"/>
    <mergeCell ref="V13:AE15"/>
    <mergeCell ref="B14:Q14"/>
    <mergeCell ref="H15:N16"/>
    <mergeCell ref="V16:AE16"/>
    <mergeCell ref="Z11:Z12"/>
    <mergeCell ref="AA11:AA12"/>
    <mergeCell ref="AB11:AB12"/>
    <mergeCell ref="AC11:AC12"/>
    <mergeCell ref="AD11:AD12"/>
    <mergeCell ref="AE11:AE12"/>
    <mergeCell ref="W18:X20"/>
    <mergeCell ref="Y18:Z20"/>
    <mergeCell ref="AA18:AE19"/>
    <mergeCell ref="AF18:AI20"/>
    <mergeCell ref="AJ18:AK20"/>
    <mergeCell ref="AL18:AN20"/>
    <mergeCell ref="AA20:AE20"/>
    <mergeCell ref="B18:B20"/>
    <mergeCell ref="C18:I20"/>
    <mergeCell ref="J18:J20"/>
    <mergeCell ref="K18:O19"/>
    <mergeCell ref="P18:Q20"/>
    <mergeCell ref="R18:V19"/>
    <mergeCell ref="K20:O20"/>
    <mergeCell ref="R20:V20"/>
    <mergeCell ref="Y21:Z21"/>
    <mergeCell ref="AA21:AE21"/>
    <mergeCell ref="D22:I22"/>
    <mergeCell ref="K22:O22"/>
    <mergeCell ref="P22:Q22"/>
    <mergeCell ref="R22:V22"/>
    <mergeCell ref="W22:X22"/>
    <mergeCell ref="Y22:Z22"/>
    <mergeCell ref="AA22:AE22"/>
    <mergeCell ref="D21:I21"/>
    <mergeCell ref="K21:O21"/>
    <mergeCell ref="P21:Q21"/>
    <mergeCell ref="R21:V21"/>
    <mergeCell ref="W21:X21"/>
    <mergeCell ref="AJ22:AL22"/>
    <mergeCell ref="B23:B25"/>
    <mergeCell ref="C23:C49"/>
    <mergeCell ref="D23:I25"/>
    <mergeCell ref="K23:O23"/>
    <mergeCell ref="P23:Q23"/>
    <mergeCell ref="R23:V23"/>
    <mergeCell ref="W23:X23"/>
    <mergeCell ref="Y23:Z23"/>
    <mergeCell ref="AA23:AE23"/>
    <mergeCell ref="C21:C22"/>
    <mergeCell ref="AK24:AM24"/>
    <mergeCell ref="K25:O25"/>
    <mergeCell ref="P25:Q25"/>
    <mergeCell ref="R25:V25"/>
    <mergeCell ref="W25:X25"/>
    <mergeCell ref="Y25:Z25"/>
    <mergeCell ref="AA25:AE25"/>
    <mergeCell ref="AF25:AM26"/>
    <mergeCell ref="Y26:Z26"/>
    <mergeCell ref="AA26:AE26"/>
    <mergeCell ref="K24:O24"/>
    <mergeCell ref="P24:Q24"/>
    <mergeCell ref="R24:V24"/>
    <mergeCell ref="W24:X24"/>
    <mergeCell ref="Y24:Z24"/>
    <mergeCell ref="AA24:AE24"/>
    <mergeCell ref="B29:B31"/>
    <mergeCell ref="D29:I31"/>
    <mergeCell ref="K29:O29"/>
    <mergeCell ref="P29:Q29"/>
    <mergeCell ref="R29:V29"/>
    <mergeCell ref="W29:X29"/>
    <mergeCell ref="Y27:Z27"/>
    <mergeCell ref="AA27:AE27"/>
    <mergeCell ref="K28:O28"/>
    <mergeCell ref="P28:Q28"/>
    <mergeCell ref="R28:V28"/>
    <mergeCell ref="W28:X28"/>
    <mergeCell ref="Y28:Z28"/>
    <mergeCell ref="AA28:AE28"/>
    <mergeCell ref="B26:B28"/>
    <mergeCell ref="D26:I28"/>
    <mergeCell ref="K26:O26"/>
    <mergeCell ref="P26:Q26"/>
    <mergeCell ref="R26:V26"/>
    <mergeCell ref="W26:X26"/>
    <mergeCell ref="K27:O27"/>
    <mergeCell ref="P27:Q27"/>
    <mergeCell ref="R27:V27"/>
    <mergeCell ref="W27:X27"/>
    <mergeCell ref="AH30:AL30"/>
    <mergeCell ref="K31:O31"/>
    <mergeCell ref="P31:Q31"/>
    <mergeCell ref="R31:V31"/>
    <mergeCell ref="W31:X31"/>
    <mergeCell ref="Y31:Z31"/>
    <mergeCell ref="AA31:AE31"/>
    <mergeCell ref="AH31:AN31"/>
    <mergeCell ref="Y29:Z29"/>
    <mergeCell ref="AA29:AE29"/>
    <mergeCell ref="K30:O30"/>
    <mergeCell ref="P30:Q30"/>
    <mergeCell ref="R30:V30"/>
    <mergeCell ref="W30:X30"/>
    <mergeCell ref="Y30:Z30"/>
    <mergeCell ref="AA30:AE30"/>
    <mergeCell ref="Y32:Z32"/>
    <mergeCell ref="AA32:AE32"/>
    <mergeCell ref="AG32:AL32"/>
    <mergeCell ref="K33:O33"/>
    <mergeCell ref="P33:Q33"/>
    <mergeCell ref="R33:V33"/>
    <mergeCell ref="W33:X33"/>
    <mergeCell ref="Y33:Z33"/>
    <mergeCell ref="AA33:AE33"/>
    <mergeCell ref="K32:O32"/>
    <mergeCell ref="P32:Q32"/>
    <mergeCell ref="R32:V32"/>
    <mergeCell ref="W32:X32"/>
    <mergeCell ref="Y34:Z34"/>
    <mergeCell ref="AA34:AE34"/>
    <mergeCell ref="AG34:AH34"/>
    <mergeCell ref="B35:B37"/>
    <mergeCell ref="D35:I37"/>
    <mergeCell ref="K35:O35"/>
    <mergeCell ref="P35:Q35"/>
    <mergeCell ref="R35:V35"/>
    <mergeCell ref="W35:X35"/>
    <mergeCell ref="Y35:Z35"/>
    <mergeCell ref="B32:B34"/>
    <mergeCell ref="D32:I34"/>
    <mergeCell ref="K34:O34"/>
    <mergeCell ref="P34:Q34"/>
    <mergeCell ref="R34:V34"/>
    <mergeCell ref="W34:X34"/>
    <mergeCell ref="K37:O37"/>
    <mergeCell ref="P37:Q37"/>
    <mergeCell ref="R37:V37"/>
    <mergeCell ref="W37:X37"/>
    <mergeCell ref="Y37:Z37"/>
    <mergeCell ref="AA37:AE37"/>
    <mergeCell ref="AA35:AE35"/>
    <mergeCell ref="K36:O36"/>
    <mergeCell ref="P36:Q36"/>
    <mergeCell ref="R36:V36"/>
    <mergeCell ref="W36:X36"/>
    <mergeCell ref="Y36:Z36"/>
    <mergeCell ref="AA36:AE36"/>
    <mergeCell ref="Y38:Z38"/>
    <mergeCell ref="AA38:AE38"/>
    <mergeCell ref="K39:O39"/>
    <mergeCell ref="P39:Q39"/>
    <mergeCell ref="R39:V39"/>
    <mergeCell ref="W39:X39"/>
    <mergeCell ref="Y39:Z39"/>
    <mergeCell ref="AA39:AE39"/>
    <mergeCell ref="B38:B40"/>
    <mergeCell ref="D38:I40"/>
    <mergeCell ref="K38:O38"/>
    <mergeCell ref="P38:Q38"/>
    <mergeCell ref="R38:V38"/>
    <mergeCell ref="W38:X38"/>
    <mergeCell ref="K40:O40"/>
    <mergeCell ref="P40:Q40"/>
    <mergeCell ref="R40:V40"/>
    <mergeCell ref="W40:X40"/>
    <mergeCell ref="AA41:AE41"/>
    <mergeCell ref="K42:O42"/>
    <mergeCell ref="P42:Q42"/>
    <mergeCell ref="R42:V42"/>
    <mergeCell ref="W42:X42"/>
    <mergeCell ref="Y42:Z42"/>
    <mergeCell ref="AA42:AE42"/>
    <mergeCell ref="Y40:Z40"/>
    <mergeCell ref="AA40:AE40"/>
    <mergeCell ref="K41:O41"/>
    <mergeCell ref="P41:Q41"/>
    <mergeCell ref="R41:V41"/>
    <mergeCell ref="W41:X41"/>
    <mergeCell ref="Y41:Z41"/>
    <mergeCell ref="AG43:AN44"/>
    <mergeCell ref="G44:I46"/>
    <mergeCell ref="K44:O44"/>
    <mergeCell ref="P44:Q44"/>
    <mergeCell ref="R44:V44"/>
    <mergeCell ref="W44:X44"/>
    <mergeCell ref="Y44:Z44"/>
    <mergeCell ref="AA44:AE44"/>
    <mergeCell ref="K45:O45"/>
    <mergeCell ref="P45:Q45"/>
    <mergeCell ref="K43:O43"/>
    <mergeCell ref="P43:Q43"/>
    <mergeCell ref="R43:V43"/>
    <mergeCell ref="W43:X43"/>
    <mergeCell ref="Y43:Z43"/>
    <mergeCell ref="AA43:AE43"/>
    <mergeCell ref="G41:I43"/>
    <mergeCell ref="R45:V45"/>
    <mergeCell ref="W45:X45"/>
    <mergeCell ref="Y45:Z45"/>
    <mergeCell ref="AA45:AE45"/>
    <mergeCell ref="AG45:AN46"/>
    <mergeCell ref="K46:O46"/>
    <mergeCell ref="P46:Q46"/>
    <mergeCell ref="R46:V46"/>
    <mergeCell ref="W46:X46"/>
    <mergeCell ref="Y46:Z46"/>
    <mergeCell ref="AG47:AN48"/>
    <mergeCell ref="K48:O48"/>
    <mergeCell ref="P48:Q48"/>
    <mergeCell ref="R48:V48"/>
    <mergeCell ref="W48:X48"/>
    <mergeCell ref="Y48:Z48"/>
    <mergeCell ref="AA48:AE48"/>
    <mergeCell ref="AA46:AE46"/>
    <mergeCell ref="B47:B49"/>
    <mergeCell ref="D47:I49"/>
    <mergeCell ref="K47:O47"/>
    <mergeCell ref="P47:Q47"/>
    <mergeCell ref="R47:V47"/>
    <mergeCell ref="W47:X47"/>
    <mergeCell ref="Y47:Z47"/>
    <mergeCell ref="AA47:AE47"/>
    <mergeCell ref="K49:O49"/>
    <mergeCell ref="B41:B46"/>
    <mergeCell ref="D41:F46"/>
    <mergeCell ref="AG51:AL51"/>
    <mergeCell ref="B52:I52"/>
    <mergeCell ref="K52:O52"/>
    <mergeCell ref="P52:Q52"/>
    <mergeCell ref="R52:V52"/>
    <mergeCell ref="W52:X52"/>
    <mergeCell ref="Y52:Z52"/>
    <mergeCell ref="P49:Q49"/>
    <mergeCell ref="R49:V49"/>
    <mergeCell ref="W49:X49"/>
    <mergeCell ref="Y49:Z49"/>
    <mergeCell ref="AA49:AE49"/>
    <mergeCell ref="B50:I51"/>
    <mergeCell ref="J50:J51"/>
    <mergeCell ref="K50:O51"/>
    <mergeCell ref="P50:Q51"/>
    <mergeCell ref="R50:V51"/>
    <mergeCell ref="AA52:AE52"/>
    <mergeCell ref="B54:J55"/>
    <mergeCell ref="K54:M55"/>
    <mergeCell ref="N54:O54"/>
    <mergeCell ref="P54:R55"/>
    <mergeCell ref="S54:AA55"/>
    <mergeCell ref="AB54:AD55"/>
    <mergeCell ref="AE54:AF54"/>
    <mergeCell ref="W50:X51"/>
    <mergeCell ref="Y50:Z51"/>
    <mergeCell ref="AA50:AE51"/>
    <mergeCell ref="K57:L57"/>
    <mergeCell ref="T57:AA57"/>
    <mergeCell ref="AB57:AC57"/>
    <mergeCell ref="C58:J58"/>
    <mergeCell ref="K58:L58"/>
    <mergeCell ref="T58:AA58"/>
    <mergeCell ref="AB58:AC58"/>
    <mergeCell ref="AG54:AI55"/>
    <mergeCell ref="C56:J56"/>
    <mergeCell ref="K56:L56"/>
    <mergeCell ref="P56:Q56"/>
    <mergeCell ref="T56:AA56"/>
    <mergeCell ref="AB56:AC56"/>
    <mergeCell ref="AG56:AH56"/>
    <mergeCell ref="AB65:AD65"/>
    <mergeCell ref="AE65:AN65"/>
    <mergeCell ref="P57:Q57"/>
    <mergeCell ref="P58:Q58"/>
    <mergeCell ref="AG57:AH57"/>
    <mergeCell ref="AG58:AH58"/>
    <mergeCell ref="L62:N62"/>
    <mergeCell ref="O62:Y64"/>
    <mergeCell ref="AC62:AE62"/>
    <mergeCell ref="AG62:AI62"/>
    <mergeCell ref="AK62:AM62"/>
    <mergeCell ref="AC63:AE63"/>
    <mergeCell ref="AG63:AI63"/>
    <mergeCell ref="AK63:AM63"/>
    <mergeCell ref="C64:L64"/>
    <mergeCell ref="B60:L61"/>
    <mergeCell ref="Z60:AB60"/>
    <mergeCell ref="AC60:AF60"/>
    <mergeCell ref="AG60:AJ60"/>
    <mergeCell ref="AK60:AN60"/>
    <mergeCell ref="AC61:AE61"/>
    <mergeCell ref="AG61:AI61"/>
    <mergeCell ref="AK61:AM61"/>
    <mergeCell ref="C57:J57"/>
  </mergeCells>
  <phoneticPr fontId="1"/>
  <dataValidations count="1">
    <dataValidation type="whole" allowBlank="1" showInputMessage="1" showErrorMessage="1" sqref="AJ65491 JM65491:JN65491 TI65491:TJ65491 ADE65491:ADF65491 ANA65491:ANB65491 AWW65491:AWX65491 BGS65491:BGT65491 BQO65491:BQP65491 CAK65491:CAL65491 CKG65491:CKH65491 CUC65491:CUD65491 DDY65491:DDZ65491 DNU65491:DNV65491 DXQ65491:DXR65491 EHM65491:EHN65491 ERI65491:ERJ65491 FBE65491:FBF65491 FLA65491:FLB65491 FUW65491:FUX65491 GES65491:GET65491 GOO65491:GOP65491 GYK65491:GYL65491 HIG65491:HIH65491 HSC65491:HSD65491 IBY65491:IBZ65491 ILU65491:ILV65491 IVQ65491:IVR65491 JFM65491:JFN65491 JPI65491:JPJ65491 JZE65491:JZF65491 KJA65491:KJB65491 KSW65491:KSX65491 LCS65491:LCT65491 LMO65491:LMP65491 LWK65491:LWL65491 MGG65491:MGH65491 MQC65491:MQD65491 MZY65491:MZZ65491 NJU65491:NJV65491 NTQ65491:NTR65491 ODM65491:ODN65491 ONI65491:ONJ65491 OXE65491:OXF65491 PHA65491:PHB65491 PQW65491:PQX65491 QAS65491:QAT65491 QKO65491:QKP65491 QUK65491:QUL65491 REG65491:REH65491 ROC65491:ROD65491 RXY65491:RXZ65491 SHU65491:SHV65491 SRQ65491:SRR65491 TBM65491:TBN65491 TLI65491:TLJ65491 TVE65491:TVF65491 UFA65491:UFB65491 UOW65491:UOX65491 UYS65491:UYT65491 VIO65491:VIP65491 VSK65491:VSL65491 WCG65491:WCH65491 WMC65491:WMD65491 WVY65491:WVZ65491 AJ131027 JM131027:JN131027 TI131027:TJ131027 ADE131027:ADF131027 ANA131027:ANB131027 AWW131027:AWX131027 BGS131027:BGT131027 BQO131027:BQP131027 CAK131027:CAL131027 CKG131027:CKH131027 CUC131027:CUD131027 DDY131027:DDZ131027 DNU131027:DNV131027 DXQ131027:DXR131027 EHM131027:EHN131027 ERI131027:ERJ131027 FBE131027:FBF131027 FLA131027:FLB131027 FUW131027:FUX131027 GES131027:GET131027 GOO131027:GOP131027 GYK131027:GYL131027 HIG131027:HIH131027 HSC131027:HSD131027 IBY131027:IBZ131027 ILU131027:ILV131027 IVQ131027:IVR131027 JFM131027:JFN131027 JPI131027:JPJ131027 JZE131027:JZF131027 KJA131027:KJB131027 KSW131027:KSX131027 LCS131027:LCT131027 LMO131027:LMP131027 LWK131027:LWL131027 MGG131027:MGH131027 MQC131027:MQD131027 MZY131027:MZZ131027 NJU131027:NJV131027 NTQ131027:NTR131027 ODM131027:ODN131027 ONI131027:ONJ131027 OXE131027:OXF131027 PHA131027:PHB131027 PQW131027:PQX131027 QAS131027:QAT131027 QKO131027:QKP131027 QUK131027:QUL131027 REG131027:REH131027 ROC131027:ROD131027 RXY131027:RXZ131027 SHU131027:SHV131027 SRQ131027:SRR131027 TBM131027:TBN131027 TLI131027:TLJ131027 TVE131027:TVF131027 UFA131027:UFB131027 UOW131027:UOX131027 UYS131027:UYT131027 VIO131027:VIP131027 VSK131027:VSL131027 WCG131027:WCH131027 WMC131027:WMD131027 WVY131027:WVZ131027 AJ196563 JM196563:JN196563 TI196563:TJ196563 ADE196563:ADF196563 ANA196563:ANB196563 AWW196563:AWX196563 BGS196563:BGT196563 BQO196563:BQP196563 CAK196563:CAL196563 CKG196563:CKH196563 CUC196563:CUD196563 DDY196563:DDZ196563 DNU196563:DNV196563 DXQ196563:DXR196563 EHM196563:EHN196563 ERI196563:ERJ196563 FBE196563:FBF196563 FLA196563:FLB196563 FUW196563:FUX196563 GES196563:GET196563 GOO196563:GOP196563 GYK196563:GYL196563 HIG196563:HIH196563 HSC196563:HSD196563 IBY196563:IBZ196563 ILU196563:ILV196563 IVQ196563:IVR196563 JFM196563:JFN196563 JPI196563:JPJ196563 JZE196563:JZF196563 KJA196563:KJB196563 KSW196563:KSX196563 LCS196563:LCT196563 LMO196563:LMP196563 LWK196563:LWL196563 MGG196563:MGH196563 MQC196563:MQD196563 MZY196563:MZZ196563 NJU196563:NJV196563 NTQ196563:NTR196563 ODM196563:ODN196563 ONI196563:ONJ196563 OXE196563:OXF196563 PHA196563:PHB196563 PQW196563:PQX196563 QAS196563:QAT196563 QKO196563:QKP196563 QUK196563:QUL196563 REG196563:REH196563 ROC196563:ROD196563 RXY196563:RXZ196563 SHU196563:SHV196563 SRQ196563:SRR196563 TBM196563:TBN196563 TLI196563:TLJ196563 TVE196563:TVF196563 UFA196563:UFB196563 UOW196563:UOX196563 UYS196563:UYT196563 VIO196563:VIP196563 VSK196563:VSL196563 WCG196563:WCH196563 WMC196563:WMD196563 WVY196563:WVZ196563 AJ262099 JM262099:JN262099 TI262099:TJ262099 ADE262099:ADF262099 ANA262099:ANB262099 AWW262099:AWX262099 BGS262099:BGT262099 BQO262099:BQP262099 CAK262099:CAL262099 CKG262099:CKH262099 CUC262099:CUD262099 DDY262099:DDZ262099 DNU262099:DNV262099 DXQ262099:DXR262099 EHM262099:EHN262099 ERI262099:ERJ262099 FBE262099:FBF262099 FLA262099:FLB262099 FUW262099:FUX262099 GES262099:GET262099 GOO262099:GOP262099 GYK262099:GYL262099 HIG262099:HIH262099 HSC262099:HSD262099 IBY262099:IBZ262099 ILU262099:ILV262099 IVQ262099:IVR262099 JFM262099:JFN262099 JPI262099:JPJ262099 JZE262099:JZF262099 KJA262099:KJB262099 KSW262099:KSX262099 LCS262099:LCT262099 LMO262099:LMP262099 LWK262099:LWL262099 MGG262099:MGH262099 MQC262099:MQD262099 MZY262099:MZZ262099 NJU262099:NJV262099 NTQ262099:NTR262099 ODM262099:ODN262099 ONI262099:ONJ262099 OXE262099:OXF262099 PHA262099:PHB262099 PQW262099:PQX262099 QAS262099:QAT262099 QKO262099:QKP262099 QUK262099:QUL262099 REG262099:REH262099 ROC262099:ROD262099 RXY262099:RXZ262099 SHU262099:SHV262099 SRQ262099:SRR262099 TBM262099:TBN262099 TLI262099:TLJ262099 TVE262099:TVF262099 UFA262099:UFB262099 UOW262099:UOX262099 UYS262099:UYT262099 VIO262099:VIP262099 VSK262099:VSL262099 WCG262099:WCH262099 WMC262099:WMD262099 WVY262099:WVZ262099 AJ327635 JM327635:JN327635 TI327635:TJ327635 ADE327635:ADF327635 ANA327635:ANB327635 AWW327635:AWX327635 BGS327635:BGT327635 BQO327635:BQP327635 CAK327635:CAL327635 CKG327635:CKH327635 CUC327635:CUD327635 DDY327635:DDZ327635 DNU327635:DNV327635 DXQ327635:DXR327635 EHM327635:EHN327635 ERI327635:ERJ327635 FBE327635:FBF327635 FLA327635:FLB327635 FUW327635:FUX327635 GES327635:GET327635 GOO327635:GOP327635 GYK327635:GYL327635 HIG327635:HIH327635 HSC327635:HSD327635 IBY327635:IBZ327635 ILU327635:ILV327635 IVQ327635:IVR327635 JFM327635:JFN327635 JPI327635:JPJ327635 JZE327635:JZF327635 KJA327635:KJB327635 KSW327635:KSX327635 LCS327635:LCT327635 LMO327635:LMP327635 LWK327635:LWL327635 MGG327635:MGH327635 MQC327635:MQD327635 MZY327635:MZZ327635 NJU327635:NJV327635 NTQ327635:NTR327635 ODM327635:ODN327635 ONI327635:ONJ327635 OXE327635:OXF327635 PHA327635:PHB327635 PQW327635:PQX327635 QAS327635:QAT327635 QKO327635:QKP327635 QUK327635:QUL327635 REG327635:REH327635 ROC327635:ROD327635 RXY327635:RXZ327635 SHU327635:SHV327635 SRQ327635:SRR327635 TBM327635:TBN327635 TLI327635:TLJ327635 TVE327635:TVF327635 UFA327635:UFB327635 UOW327635:UOX327635 UYS327635:UYT327635 VIO327635:VIP327635 VSK327635:VSL327635 WCG327635:WCH327635 WMC327635:WMD327635 WVY327635:WVZ327635 AJ393171 JM393171:JN393171 TI393171:TJ393171 ADE393171:ADF393171 ANA393171:ANB393171 AWW393171:AWX393171 BGS393171:BGT393171 BQO393171:BQP393171 CAK393171:CAL393171 CKG393171:CKH393171 CUC393171:CUD393171 DDY393171:DDZ393171 DNU393171:DNV393171 DXQ393171:DXR393171 EHM393171:EHN393171 ERI393171:ERJ393171 FBE393171:FBF393171 FLA393171:FLB393171 FUW393171:FUX393171 GES393171:GET393171 GOO393171:GOP393171 GYK393171:GYL393171 HIG393171:HIH393171 HSC393171:HSD393171 IBY393171:IBZ393171 ILU393171:ILV393171 IVQ393171:IVR393171 JFM393171:JFN393171 JPI393171:JPJ393171 JZE393171:JZF393171 KJA393171:KJB393171 KSW393171:KSX393171 LCS393171:LCT393171 LMO393171:LMP393171 LWK393171:LWL393171 MGG393171:MGH393171 MQC393171:MQD393171 MZY393171:MZZ393171 NJU393171:NJV393171 NTQ393171:NTR393171 ODM393171:ODN393171 ONI393171:ONJ393171 OXE393171:OXF393171 PHA393171:PHB393171 PQW393171:PQX393171 QAS393171:QAT393171 QKO393171:QKP393171 QUK393171:QUL393171 REG393171:REH393171 ROC393171:ROD393171 RXY393171:RXZ393171 SHU393171:SHV393171 SRQ393171:SRR393171 TBM393171:TBN393171 TLI393171:TLJ393171 TVE393171:TVF393171 UFA393171:UFB393171 UOW393171:UOX393171 UYS393171:UYT393171 VIO393171:VIP393171 VSK393171:VSL393171 WCG393171:WCH393171 WMC393171:WMD393171 WVY393171:WVZ393171 AJ458707 JM458707:JN458707 TI458707:TJ458707 ADE458707:ADF458707 ANA458707:ANB458707 AWW458707:AWX458707 BGS458707:BGT458707 BQO458707:BQP458707 CAK458707:CAL458707 CKG458707:CKH458707 CUC458707:CUD458707 DDY458707:DDZ458707 DNU458707:DNV458707 DXQ458707:DXR458707 EHM458707:EHN458707 ERI458707:ERJ458707 FBE458707:FBF458707 FLA458707:FLB458707 FUW458707:FUX458707 GES458707:GET458707 GOO458707:GOP458707 GYK458707:GYL458707 HIG458707:HIH458707 HSC458707:HSD458707 IBY458707:IBZ458707 ILU458707:ILV458707 IVQ458707:IVR458707 JFM458707:JFN458707 JPI458707:JPJ458707 JZE458707:JZF458707 KJA458707:KJB458707 KSW458707:KSX458707 LCS458707:LCT458707 LMO458707:LMP458707 LWK458707:LWL458707 MGG458707:MGH458707 MQC458707:MQD458707 MZY458707:MZZ458707 NJU458707:NJV458707 NTQ458707:NTR458707 ODM458707:ODN458707 ONI458707:ONJ458707 OXE458707:OXF458707 PHA458707:PHB458707 PQW458707:PQX458707 QAS458707:QAT458707 QKO458707:QKP458707 QUK458707:QUL458707 REG458707:REH458707 ROC458707:ROD458707 RXY458707:RXZ458707 SHU458707:SHV458707 SRQ458707:SRR458707 TBM458707:TBN458707 TLI458707:TLJ458707 TVE458707:TVF458707 UFA458707:UFB458707 UOW458707:UOX458707 UYS458707:UYT458707 VIO458707:VIP458707 VSK458707:VSL458707 WCG458707:WCH458707 WMC458707:WMD458707 WVY458707:WVZ458707 AJ524243 JM524243:JN524243 TI524243:TJ524243 ADE524243:ADF524243 ANA524243:ANB524243 AWW524243:AWX524243 BGS524243:BGT524243 BQO524243:BQP524243 CAK524243:CAL524243 CKG524243:CKH524243 CUC524243:CUD524243 DDY524243:DDZ524243 DNU524243:DNV524243 DXQ524243:DXR524243 EHM524243:EHN524243 ERI524243:ERJ524243 FBE524243:FBF524243 FLA524243:FLB524243 FUW524243:FUX524243 GES524243:GET524243 GOO524243:GOP524243 GYK524243:GYL524243 HIG524243:HIH524243 HSC524243:HSD524243 IBY524243:IBZ524243 ILU524243:ILV524243 IVQ524243:IVR524243 JFM524243:JFN524243 JPI524243:JPJ524243 JZE524243:JZF524243 KJA524243:KJB524243 KSW524243:KSX524243 LCS524243:LCT524243 LMO524243:LMP524243 LWK524243:LWL524243 MGG524243:MGH524243 MQC524243:MQD524243 MZY524243:MZZ524243 NJU524243:NJV524243 NTQ524243:NTR524243 ODM524243:ODN524243 ONI524243:ONJ524243 OXE524243:OXF524243 PHA524243:PHB524243 PQW524243:PQX524243 QAS524243:QAT524243 QKO524243:QKP524243 QUK524243:QUL524243 REG524243:REH524243 ROC524243:ROD524243 RXY524243:RXZ524243 SHU524243:SHV524243 SRQ524243:SRR524243 TBM524243:TBN524243 TLI524243:TLJ524243 TVE524243:TVF524243 UFA524243:UFB524243 UOW524243:UOX524243 UYS524243:UYT524243 VIO524243:VIP524243 VSK524243:VSL524243 WCG524243:WCH524243 WMC524243:WMD524243 WVY524243:WVZ524243 AJ589779 JM589779:JN589779 TI589779:TJ589779 ADE589779:ADF589779 ANA589779:ANB589779 AWW589779:AWX589779 BGS589779:BGT589779 BQO589779:BQP589779 CAK589779:CAL589779 CKG589779:CKH589779 CUC589779:CUD589779 DDY589779:DDZ589779 DNU589779:DNV589779 DXQ589779:DXR589779 EHM589779:EHN589779 ERI589779:ERJ589779 FBE589779:FBF589779 FLA589779:FLB589779 FUW589779:FUX589779 GES589779:GET589779 GOO589779:GOP589779 GYK589779:GYL589779 HIG589779:HIH589779 HSC589779:HSD589779 IBY589779:IBZ589779 ILU589779:ILV589779 IVQ589779:IVR589779 JFM589779:JFN589779 JPI589779:JPJ589779 JZE589779:JZF589779 KJA589779:KJB589779 KSW589779:KSX589779 LCS589779:LCT589779 LMO589779:LMP589779 LWK589779:LWL589779 MGG589779:MGH589779 MQC589779:MQD589779 MZY589779:MZZ589779 NJU589779:NJV589779 NTQ589779:NTR589779 ODM589779:ODN589779 ONI589779:ONJ589779 OXE589779:OXF589779 PHA589779:PHB589779 PQW589779:PQX589779 QAS589779:QAT589779 QKO589779:QKP589779 QUK589779:QUL589779 REG589779:REH589779 ROC589779:ROD589779 RXY589779:RXZ589779 SHU589779:SHV589779 SRQ589779:SRR589779 TBM589779:TBN589779 TLI589779:TLJ589779 TVE589779:TVF589779 UFA589779:UFB589779 UOW589779:UOX589779 UYS589779:UYT589779 VIO589779:VIP589779 VSK589779:VSL589779 WCG589779:WCH589779 WMC589779:WMD589779 WVY589779:WVZ589779 AJ655315 JM655315:JN655315 TI655315:TJ655315 ADE655315:ADF655315 ANA655315:ANB655315 AWW655315:AWX655315 BGS655315:BGT655315 BQO655315:BQP655315 CAK655315:CAL655315 CKG655315:CKH655315 CUC655315:CUD655315 DDY655315:DDZ655315 DNU655315:DNV655315 DXQ655315:DXR655315 EHM655315:EHN655315 ERI655315:ERJ655315 FBE655315:FBF655315 FLA655315:FLB655315 FUW655315:FUX655315 GES655315:GET655315 GOO655315:GOP655315 GYK655315:GYL655315 HIG655315:HIH655315 HSC655315:HSD655315 IBY655315:IBZ655315 ILU655315:ILV655315 IVQ655315:IVR655315 JFM655315:JFN655315 JPI655315:JPJ655315 JZE655315:JZF655315 KJA655315:KJB655315 KSW655315:KSX655315 LCS655315:LCT655315 LMO655315:LMP655315 LWK655315:LWL655315 MGG655315:MGH655315 MQC655315:MQD655315 MZY655315:MZZ655315 NJU655315:NJV655315 NTQ655315:NTR655315 ODM655315:ODN655315 ONI655315:ONJ655315 OXE655315:OXF655315 PHA655315:PHB655315 PQW655315:PQX655315 QAS655315:QAT655315 QKO655315:QKP655315 QUK655315:QUL655315 REG655315:REH655315 ROC655315:ROD655315 RXY655315:RXZ655315 SHU655315:SHV655315 SRQ655315:SRR655315 TBM655315:TBN655315 TLI655315:TLJ655315 TVE655315:TVF655315 UFA655315:UFB655315 UOW655315:UOX655315 UYS655315:UYT655315 VIO655315:VIP655315 VSK655315:VSL655315 WCG655315:WCH655315 WMC655315:WMD655315 WVY655315:WVZ655315 AJ720851 JM720851:JN720851 TI720851:TJ720851 ADE720851:ADF720851 ANA720851:ANB720851 AWW720851:AWX720851 BGS720851:BGT720851 BQO720851:BQP720851 CAK720851:CAL720851 CKG720851:CKH720851 CUC720851:CUD720851 DDY720851:DDZ720851 DNU720851:DNV720851 DXQ720851:DXR720851 EHM720851:EHN720851 ERI720851:ERJ720851 FBE720851:FBF720851 FLA720851:FLB720851 FUW720851:FUX720851 GES720851:GET720851 GOO720851:GOP720851 GYK720851:GYL720851 HIG720851:HIH720851 HSC720851:HSD720851 IBY720851:IBZ720851 ILU720851:ILV720851 IVQ720851:IVR720851 JFM720851:JFN720851 JPI720851:JPJ720851 JZE720851:JZF720851 KJA720851:KJB720851 KSW720851:KSX720851 LCS720851:LCT720851 LMO720851:LMP720851 LWK720851:LWL720851 MGG720851:MGH720851 MQC720851:MQD720851 MZY720851:MZZ720851 NJU720851:NJV720851 NTQ720851:NTR720851 ODM720851:ODN720851 ONI720851:ONJ720851 OXE720851:OXF720851 PHA720851:PHB720851 PQW720851:PQX720851 QAS720851:QAT720851 QKO720851:QKP720851 QUK720851:QUL720851 REG720851:REH720851 ROC720851:ROD720851 RXY720851:RXZ720851 SHU720851:SHV720851 SRQ720851:SRR720851 TBM720851:TBN720851 TLI720851:TLJ720851 TVE720851:TVF720851 UFA720851:UFB720851 UOW720851:UOX720851 UYS720851:UYT720851 VIO720851:VIP720851 VSK720851:VSL720851 WCG720851:WCH720851 WMC720851:WMD720851 WVY720851:WVZ720851 AJ786387 JM786387:JN786387 TI786387:TJ786387 ADE786387:ADF786387 ANA786387:ANB786387 AWW786387:AWX786387 BGS786387:BGT786387 BQO786387:BQP786387 CAK786387:CAL786387 CKG786387:CKH786387 CUC786387:CUD786387 DDY786387:DDZ786387 DNU786387:DNV786387 DXQ786387:DXR786387 EHM786387:EHN786387 ERI786387:ERJ786387 FBE786387:FBF786387 FLA786387:FLB786387 FUW786387:FUX786387 GES786387:GET786387 GOO786387:GOP786387 GYK786387:GYL786387 HIG786387:HIH786387 HSC786387:HSD786387 IBY786387:IBZ786387 ILU786387:ILV786387 IVQ786387:IVR786387 JFM786387:JFN786387 JPI786387:JPJ786387 JZE786387:JZF786387 KJA786387:KJB786387 KSW786387:KSX786387 LCS786387:LCT786387 LMO786387:LMP786387 LWK786387:LWL786387 MGG786387:MGH786387 MQC786387:MQD786387 MZY786387:MZZ786387 NJU786387:NJV786387 NTQ786387:NTR786387 ODM786387:ODN786387 ONI786387:ONJ786387 OXE786387:OXF786387 PHA786387:PHB786387 PQW786387:PQX786387 QAS786387:QAT786387 QKO786387:QKP786387 QUK786387:QUL786387 REG786387:REH786387 ROC786387:ROD786387 RXY786387:RXZ786387 SHU786387:SHV786387 SRQ786387:SRR786387 TBM786387:TBN786387 TLI786387:TLJ786387 TVE786387:TVF786387 UFA786387:UFB786387 UOW786387:UOX786387 UYS786387:UYT786387 VIO786387:VIP786387 VSK786387:VSL786387 WCG786387:WCH786387 WMC786387:WMD786387 WVY786387:WVZ786387 AJ851923 JM851923:JN851923 TI851923:TJ851923 ADE851923:ADF851923 ANA851923:ANB851923 AWW851923:AWX851923 BGS851923:BGT851923 BQO851923:BQP851923 CAK851923:CAL851923 CKG851923:CKH851923 CUC851923:CUD851923 DDY851923:DDZ851923 DNU851923:DNV851923 DXQ851923:DXR851923 EHM851923:EHN851923 ERI851923:ERJ851923 FBE851923:FBF851923 FLA851923:FLB851923 FUW851923:FUX851923 GES851923:GET851923 GOO851923:GOP851923 GYK851923:GYL851923 HIG851923:HIH851923 HSC851923:HSD851923 IBY851923:IBZ851923 ILU851923:ILV851923 IVQ851923:IVR851923 JFM851923:JFN851923 JPI851923:JPJ851923 JZE851923:JZF851923 KJA851923:KJB851923 KSW851923:KSX851923 LCS851923:LCT851923 LMO851923:LMP851923 LWK851923:LWL851923 MGG851923:MGH851923 MQC851923:MQD851923 MZY851923:MZZ851923 NJU851923:NJV851923 NTQ851923:NTR851923 ODM851923:ODN851923 ONI851923:ONJ851923 OXE851923:OXF851923 PHA851923:PHB851923 PQW851923:PQX851923 QAS851923:QAT851923 QKO851923:QKP851923 QUK851923:QUL851923 REG851923:REH851923 ROC851923:ROD851923 RXY851923:RXZ851923 SHU851923:SHV851923 SRQ851923:SRR851923 TBM851923:TBN851923 TLI851923:TLJ851923 TVE851923:TVF851923 UFA851923:UFB851923 UOW851923:UOX851923 UYS851923:UYT851923 VIO851923:VIP851923 VSK851923:VSL851923 WCG851923:WCH851923 WMC851923:WMD851923 WVY851923:WVZ851923 AJ917459 JM917459:JN917459 TI917459:TJ917459 ADE917459:ADF917459 ANA917459:ANB917459 AWW917459:AWX917459 BGS917459:BGT917459 BQO917459:BQP917459 CAK917459:CAL917459 CKG917459:CKH917459 CUC917459:CUD917459 DDY917459:DDZ917459 DNU917459:DNV917459 DXQ917459:DXR917459 EHM917459:EHN917459 ERI917459:ERJ917459 FBE917459:FBF917459 FLA917459:FLB917459 FUW917459:FUX917459 GES917459:GET917459 GOO917459:GOP917459 GYK917459:GYL917459 HIG917459:HIH917459 HSC917459:HSD917459 IBY917459:IBZ917459 ILU917459:ILV917459 IVQ917459:IVR917459 JFM917459:JFN917459 JPI917459:JPJ917459 JZE917459:JZF917459 KJA917459:KJB917459 KSW917459:KSX917459 LCS917459:LCT917459 LMO917459:LMP917459 LWK917459:LWL917459 MGG917459:MGH917459 MQC917459:MQD917459 MZY917459:MZZ917459 NJU917459:NJV917459 NTQ917459:NTR917459 ODM917459:ODN917459 ONI917459:ONJ917459 OXE917459:OXF917459 PHA917459:PHB917459 PQW917459:PQX917459 QAS917459:QAT917459 QKO917459:QKP917459 QUK917459:QUL917459 REG917459:REH917459 ROC917459:ROD917459 RXY917459:RXZ917459 SHU917459:SHV917459 SRQ917459:SRR917459 TBM917459:TBN917459 TLI917459:TLJ917459 TVE917459:TVF917459 UFA917459:UFB917459 UOW917459:UOX917459 UYS917459:UYT917459 VIO917459:VIP917459 VSK917459:VSL917459 WCG917459:WCH917459 WMC917459:WMD917459 WVY917459:WVZ917459 AJ982995 JM982995:JN982995 TI982995:TJ982995 ADE982995:ADF982995 ANA982995:ANB982995 AWW982995:AWX982995 BGS982995:BGT982995 BQO982995:BQP982995 CAK982995:CAL982995 CKG982995:CKH982995 CUC982995:CUD982995 DDY982995:DDZ982995 DNU982995:DNV982995 DXQ982995:DXR982995 EHM982995:EHN982995 ERI982995:ERJ982995 FBE982995:FBF982995 FLA982995:FLB982995 FUW982995:FUX982995 GES982995:GET982995 GOO982995:GOP982995 GYK982995:GYL982995 HIG982995:HIH982995 HSC982995:HSD982995 IBY982995:IBZ982995 ILU982995:ILV982995 IVQ982995:IVR982995 JFM982995:JFN982995 JPI982995:JPJ982995 JZE982995:JZF982995 KJA982995:KJB982995 KSW982995:KSX982995 LCS982995:LCT982995 LMO982995:LMP982995 LWK982995:LWL982995 MGG982995:MGH982995 MQC982995:MQD982995 MZY982995:MZZ982995 NJU982995:NJV982995 NTQ982995:NTR982995 ODM982995:ODN982995 ONI982995:ONJ982995 OXE982995:OXF982995 PHA982995:PHB982995 PQW982995:PQX982995 QAS982995:QAT982995 QKO982995:QKP982995 QUK982995:QUL982995 REG982995:REH982995 ROC982995:ROD982995 RXY982995:RXZ982995 SHU982995:SHV982995 SRQ982995:SRR982995 TBM982995:TBN982995 TLI982995:TLJ982995 TVE982995:TVF982995 UFA982995:UFB982995 UOW982995:UOX982995 UYS982995:UYT982995 VIO982995:VIP982995 VSK982995:VSL982995 WCG982995:WCH982995 WMC982995:WMD982995 WVY982995:WVZ982995 AI65491:AI65492 JL65491:JL65492 TH65491:TH65492 ADD65491:ADD65492 AMZ65491:AMZ65492 AWV65491:AWV65492 BGR65491:BGR65492 BQN65491:BQN65492 CAJ65491:CAJ65492 CKF65491:CKF65492 CUB65491:CUB65492 DDX65491:DDX65492 DNT65491:DNT65492 DXP65491:DXP65492 EHL65491:EHL65492 ERH65491:ERH65492 FBD65491:FBD65492 FKZ65491:FKZ65492 FUV65491:FUV65492 GER65491:GER65492 GON65491:GON65492 GYJ65491:GYJ65492 HIF65491:HIF65492 HSB65491:HSB65492 IBX65491:IBX65492 ILT65491:ILT65492 IVP65491:IVP65492 JFL65491:JFL65492 JPH65491:JPH65492 JZD65491:JZD65492 KIZ65491:KIZ65492 KSV65491:KSV65492 LCR65491:LCR65492 LMN65491:LMN65492 LWJ65491:LWJ65492 MGF65491:MGF65492 MQB65491:MQB65492 MZX65491:MZX65492 NJT65491:NJT65492 NTP65491:NTP65492 ODL65491:ODL65492 ONH65491:ONH65492 OXD65491:OXD65492 PGZ65491:PGZ65492 PQV65491:PQV65492 QAR65491:QAR65492 QKN65491:QKN65492 QUJ65491:QUJ65492 REF65491:REF65492 ROB65491:ROB65492 RXX65491:RXX65492 SHT65491:SHT65492 SRP65491:SRP65492 TBL65491:TBL65492 TLH65491:TLH65492 TVD65491:TVD65492 UEZ65491:UEZ65492 UOV65491:UOV65492 UYR65491:UYR65492 VIN65491:VIN65492 VSJ65491:VSJ65492 WCF65491:WCF65492 WMB65491:WMB65492 WVX65491:WVX65492 AI131027:AI131028 JL131027:JL131028 TH131027:TH131028 ADD131027:ADD131028 AMZ131027:AMZ131028 AWV131027:AWV131028 BGR131027:BGR131028 BQN131027:BQN131028 CAJ131027:CAJ131028 CKF131027:CKF131028 CUB131027:CUB131028 DDX131027:DDX131028 DNT131027:DNT131028 DXP131027:DXP131028 EHL131027:EHL131028 ERH131027:ERH131028 FBD131027:FBD131028 FKZ131027:FKZ131028 FUV131027:FUV131028 GER131027:GER131028 GON131027:GON131028 GYJ131027:GYJ131028 HIF131027:HIF131028 HSB131027:HSB131028 IBX131027:IBX131028 ILT131027:ILT131028 IVP131027:IVP131028 JFL131027:JFL131028 JPH131027:JPH131028 JZD131027:JZD131028 KIZ131027:KIZ131028 KSV131027:KSV131028 LCR131027:LCR131028 LMN131027:LMN131028 LWJ131027:LWJ131028 MGF131027:MGF131028 MQB131027:MQB131028 MZX131027:MZX131028 NJT131027:NJT131028 NTP131027:NTP131028 ODL131027:ODL131028 ONH131027:ONH131028 OXD131027:OXD131028 PGZ131027:PGZ131028 PQV131027:PQV131028 QAR131027:QAR131028 QKN131027:QKN131028 QUJ131027:QUJ131028 REF131027:REF131028 ROB131027:ROB131028 RXX131027:RXX131028 SHT131027:SHT131028 SRP131027:SRP131028 TBL131027:TBL131028 TLH131027:TLH131028 TVD131027:TVD131028 UEZ131027:UEZ131028 UOV131027:UOV131028 UYR131027:UYR131028 VIN131027:VIN131028 VSJ131027:VSJ131028 WCF131027:WCF131028 WMB131027:WMB131028 WVX131027:WVX131028 AI196563:AI196564 JL196563:JL196564 TH196563:TH196564 ADD196563:ADD196564 AMZ196563:AMZ196564 AWV196563:AWV196564 BGR196563:BGR196564 BQN196563:BQN196564 CAJ196563:CAJ196564 CKF196563:CKF196564 CUB196563:CUB196564 DDX196563:DDX196564 DNT196563:DNT196564 DXP196563:DXP196564 EHL196563:EHL196564 ERH196563:ERH196564 FBD196563:FBD196564 FKZ196563:FKZ196564 FUV196563:FUV196564 GER196563:GER196564 GON196563:GON196564 GYJ196563:GYJ196564 HIF196563:HIF196564 HSB196563:HSB196564 IBX196563:IBX196564 ILT196563:ILT196564 IVP196563:IVP196564 JFL196563:JFL196564 JPH196563:JPH196564 JZD196563:JZD196564 KIZ196563:KIZ196564 KSV196563:KSV196564 LCR196563:LCR196564 LMN196563:LMN196564 LWJ196563:LWJ196564 MGF196563:MGF196564 MQB196563:MQB196564 MZX196563:MZX196564 NJT196563:NJT196564 NTP196563:NTP196564 ODL196563:ODL196564 ONH196563:ONH196564 OXD196563:OXD196564 PGZ196563:PGZ196564 PQV196563:PQV196564 QAR196563:QAR196564 QKN196563:QKN196564 QUJ196563:QUJ196564 REF196563:REF196564 ROB196563:ROB196564 RXX196563:RXX196564 SHT196563:SHT196564 SRP196563:SRP196564 TBL196563:TBL196564 TLH196563:TLH196564 TVD196563:TVD196564 UEZ196563:UEZ196564 UOV196563:UOV196564 UYR196563:UYR196564 VIN196563:VIN196564 VSJ196563:VSJ196564 WCF196563:WCF196564 WMB196563:WMB196564 WVX196563:WVX196564 AI262099:AI262100 JL262099:JL262100 TH262099:TH262100 ADD262099:ADD262100 AMZ262099:AMZ262100 AWV262099:AWV262100 BGR262099:BGR262100 BQN262099:BQN262100 CAJ262099:CAJ262100 CKF262099:CKF262100 CUB262099:CUB262100 DDX262099:DDX262100 DNT262099:DNT262100 DXP262099:DXP262100 EHL262099:EHL262100 ERH262099:ERH262100 FBD262099:FBD262100 FKZ262099:FKZ262100 FUV262099:FUV262100 GER262099:GER262100 GON262099:GON262100 GYJ262099:GYJ262100 HIF262099:HIF262100 HSB262099:HSB262100 IBX262099:IBX262100 ILT262099:ILT262100 IVP262099:IVP262100 JFL262099:JFL262100 JPH262099:JPH262100 JZD262099:JZD262100 KIZ262099:KIZ262100 KSV262099:KSV262100 LCR262099:LCR262100 LMN262099:LMN262100 LWJ262099:LWJ262100 MGF262099:MGF262100 MQB262099:MQB262100 MZX262099:MZX262100 NJT262099:NJT262100 NTP262099:NTP262100 ODL262099:ODL262100 ONH262099:ONH262100 OXD262099:OXD262100 PGZ262099:PGZ262100 PQV262099:PQV262100 QAR262099:QAR262100 QKN262099:QKN262100 QUJ262099:QUJ262100 REF262099:REF262100 ROB262099:ROB262100 RXX262099:RXX262100 SHT262099:SHT262100 SRP262099:SRP262100 TBL262099:TBL262100 TLH262099:TLH262100 TVD262099:TVD262100 UEZ262099:UEZ262100 UOV262099:UOV262100 UYR262099:UYR262100 VIN262099:VIN262100 VSJ262099:VSJ262100 WCF262099:WCF262100 WMB262099:WMB262100 WVX262099:WVX262100 AI327635:AI327636 JL327635:JL327636 TH327635:TH327636 ADD327635:ADD327636 AMZ327635:AMZ327636 AWV327635:AWV327636 BGR327635:BGR327636 BQN327635:BQN327636 CAJ327635:CAJ327636 CKF327635:CKF327636 CUB327635:CUB327636 DDX327635:DDX327636 DNT327635:DNT327636 DXP327635:DXP327636 EHL327635:EHL327636 ERH327635:ERH327636 FBD327635:FBD327636 FKZ327635:FKZ327636 FUV327635:FUV327636 GER327635:GER327636 GON327635:GON327636 GYJ327635:GYJ327636 HIF327635:HIF327636 HSB327635:HSB327636 IBX327635:IBX327636 ILT327635:ILT327636 IVP327635:IVP327636 JFL327635:JFL327636 JPH327635:JPH327636 JZD327635:JZD327636 KIZ327635:KIZ327636 KSV327635:KSV327636 LCR327635:LCR327636 LMN327635:LMN327636 LWJ327635:LWJ327636 MGF327635:MGF327636 MQB327635:MQB327636 MZX327635:MZX327636 NJT327635:NJT327636 NTP327635:NTP327636 ODL327635:ODL327636 ONH327635:ONH327636 OXD327635:OXD327636 PGZ327635:PGZ327636 PQV327635:PQV327636 QAR327635:QAR327636 QKN327635:QKN327636 QUJ327635:QUJ327636 REF327635:REF327636 ROB327635:ROB327636 RXX327635:RXX327636 SHT327635:SHT327636 SRP327635:SRP327636 TBL327635:TBL327636 TLH327635:TLH327636 TVD327635:TVD327636 UEZ327635:UEZ327636 UOV327635:UOV327636 UYR327635:UYR327636 VIN327635:VIN327636 VSJ327635:VSJ327636 WCF327635:WCF327636 WMB327635:WMB327636 WVX327635:WVX327636 AI393171:AI393172 JL393171:JL393172 TH393171:TH393172 ADD393171:ADD393172 AMZ393171:AMZ393172 AWV393171:AWV393172 BGR393171:BGR393172 BQN393171:BQN393172 CAJ393171:CAJ393172 CKF393171:CKF393172 CUB393171:CUB393172 DDX393171:DDX393172 DNT393171:DNT393172 DXP393171:DXP393172 EHL393171:EHL393172 ERH393171:ERH393172 FBD393171:FBD393172 FKZ393171:FKZ393172 FUV393171:FUV393172 GER393171:GER393172 GON393171:GON393172 GYJ393171:GYJ393172 HIF393171:HIF393172 HSB393171:HSB393172 IBX393171:IBX393172 ILT393171:ILT393172 IVP393171:IVP393172 JFL393171:JFL393172 JPH393171:JPH393172 JZD393171:JZD393172 KIZ393171:KIZ393172 KSV393171:KSV393172 LCR393171:LCR393172 LMN393171:LMN393172 LWJ393171:LWJ393172 MGF393171:MGF393172 MQB393171:MQB393172 MZX393171:MZX393172 NJT393171:NJT393172 NTP393171:NTP393172 ODL393171:ODL393172 ONH393171:ONH393172 OXD393171:OXD393172 PGZ393171:PGZ393172 PQV393171:PQV393172 QAR393171:QAR393172 QKN393171:QKN393172 QUJ393171:QUJ393172 REF393171:REF393172 ROB393171:ROB393172 RXX393171:RXX393172 SHT393171:SHT393172 SRP393171:SRP393172 TBL393171:TBL393172 TLH393171:TLH393172 TVD393171:TVD393172 UEZ393171:UEZ393172 UOV393171:UOV393172 UYR393171:UYR393172 VIN393171:VIN393172 VSJ393171:VSJ393172 WCF393171:WCF393172 WMB393171:WMB393172 WVX393171:WVX393172 AI458707:AI458708 JL458707:JL458708 TH458707:TH458708 ADD458707:ADD458708 AMZ458707:AMZ458708 AWV458707:AWV458708 BGR458707:BGR458708 BQN458707:BQN458708 CAJ458707:CAJ458708 CKF458707:CKF458708 CUB458707:CUB458708 DDX458707:DDX458708 DNT458707:DNT458708 DXP458707:DXP458708 EHL458707:EHL458708 ERH458707:ERH458708 FBD458707:FBD458708 FKZ458707:FKZ458708 FUV458707:FUV458708 GER458707:GER458708 GON458707:GON458708 GYJ458707:GYJ458708 HIF458707:HIF458708 HSB458707:HSB458708 IBX458707:IBX458708 ILT458707:ILT458708 IVP458707:IVP458708 JFL458707:JFL458708 JPH458707:JPH458708 JZD458707:JZD458708 KIZ458707:KIZ458708 KSV458707:KSV458708 LCR458707:LCR458708 LMN458707:LMN458708 LWJ458707:LWJ458708 MGF458707:MGF458708 MQB458707:MQB458708 MZX458707:MZX458708 NJT458707:NJT458708 NTP458707:NTP458708 ODL458707:ODL458708 ONH458707:ONH458708 OXD458707:OXD458708 PGZ458707:PGZ458708 PQV458707:PQV458708 QAR458707:QAR458708 QKN458707:QKN458708 QUJ458707:QUJ458708 REF458707:REF458708 ROB458707:ROB458708 RXX458707:RXX458708 SHT458707:SHT458708 SRP458707:SRP458708 TBL458707:TBL458708 TLH458707:TLH458708 TVD458707:TVD458708 UEZ458707:UEZ458708 UOV458707:UOV458708 UYR458707:UYR458708 VIN458707:VIN458708 VSJ458707:VSJ458708 WCF458707:WCF458708 WMB458707:WMB458708 WVX458707:WVX458708 AI524243:AI524244 JL524243:JL524244 TH524243:TH524244 ADD524243:ADD524244 AMZ524243:AMZ524244 AWV524243:AWV524244 BGR524243:BGR524244 BQN524243:BQN524244 CAJ524243:CAJ524244 CKF524243:CKF524244 CUB524243:CUB524244 DDX524243:DDX524244 DNT524243:DNT524244 DXP524243:DXP524244 EHL524243:EHL524244 ERH524243:ERH524244 FBD524243:FBD524244 FKZ524243:FKZ524244 FUV524243:FUV524244 GER524243:GER524244 GON524243:GON524244 GYJ524243:GYJ524244 HIF524243:HIF524244 HSB524243:HSB524244 IBX524243:IBX524244 ILT524243:ILT524244 IVP524243:IVP524244 JFL524243:JFL524244 JPH524243:JPH524244 JZD524243:JZD524244 KIZ524243:KIZ524244 KSV524243:KSV524244 LCR524243:LCR524244 LMN524243:LMN524244 LWJ524243:LWJ524244 MGF524243:MGF524244 MQB524243:MQB524244 MZX524243:MZX524244 NJT524243:NJT524244 NTP524243:NTP524244 ODL524243:ODL524244 ONH524243:ONH524244 OXD524243:OXD524244 PGZ524243:PGZ524244 PQV524243:PQV524244 QAR524243:QAR524244 QKN524243:QKN524244 QUJ524243:QUJ524244 REF524243:REF524244 ROB524243:ROB524244 RXX524243:RXX524244 SHT524243:SHT524244 SRP524243:SRP524244 TBL524243:TBL524244 TLH524243:TLH524244 TVD524243:TVD524244 UEZ524243:UEZ524244 UOV524243:UOV524244 UYR524243:UYR524244 VIN524243:VIN524244 VSJ524243:VSJ524244 WCF524243:WCF524244 WMB524243:WMB524244 WVX524243:WVX524244 AI589779:AI589780 JL589779:JL589780 TH589779:TH589780 ADD589779:ADD589780 AMZ589779:AMZ589780 AWV589779:AWV589780 BGR589779:BGR589780 BQN589779:BQN589780 CAJ589779:CAJ589780 CKF589779:CKF589780 CUB589779:CUB589780 DDX589779:DDX589780 DNT589779:DNT589780 DXP589779:DXP589780 EHL589779:EHL589780 ERH589779:ERH589780 FBD589779:FBD589780 FKZ589779:FKZ589780 FUV589779:FUV589780 GER589779:GER589780 GON589779:GON589780 GYJ589779:GYJ589780 HIF589779:HIF589780 HSB589779:HSB589780 IBX589779:IBX589780 ILT589779:ILT589780 IVP589779:IVP589780 JFL589779:JFL589780 JPH589779:JPH589780 JZD589779:JZD589780 KIZ589779:KIZ589780 KSV589779:KSV589780 LCR589779:LCR589780 LMN589779:LMN589780 LWJ589779:LWJ589780 MGF589779:MGF589780 MQB589779:MQB589780 MZX589779:MZX589780 NJT589779:NJT589780 NTP589779:NTP589780 ODL589779:ODL589780 ONH589779:ONH589780 OXD589779:OXD589780 PGZ589779:PGZ589780 PQV589779:PQV589780 QAR589779:QAR589780 QKN589779:QKN589780 QUJ589779:QUJ589780 REF589779:REF589780 ROB589779:ROB589780 RXX589779:RXX589780 SHT589779:SHT589780 SRP589779:SRP589780 TBL589779:TBL589780 TLH589779:TLH589780 TVD589779:TVD589780 UEZ589779:UEZ589780 UOV589779:UOV589780 UYR589779:UYR589780 VIN589779:VIN589780 VSJ589779:VSJ589780 WCF589779:WCF589780 WMB589779:WMB589780 WVX589779:WVX589780 AI655315:AI655316 JL655315:JL655316 TH655315:TH655316 ADD655315:ADD655316 AMZ655315:AMZ655316 AWV655315:AWV655316 BGR655315:BGR655316 BQN655315:BQN655316 CAJ655315:CAJ655316 CKF655315:CKF655316 CUB655315:CUB655316 DDX655315:DDX655316 DNT655315:DNT655316 DXP655315:DXP655316 EHL655315:EHL655316 ERH655315:ERH655316 FBD655315:FBD655316 FKZ655315:FKZ655316 FUV655315:FUV655316 GER655315:GER655316 GON655315:GON655316 GYJ655315:GYJ655316 HIF655315:HIF655316 HSB655315:HSB655316 IBX655315:IBX655316 ILT655315:ILT655316 IVP655315:IVP655316 JFL655315:JFL655316 JPH655315:JPH655316 JZD655315:JZD655316 KIZ655315:KIZ655316 KSV655315:KSV655316 LCR655315:LCR655316 LMN655315:LMN655316 LWJ655315:LWJ655316 MGF655315:MGF655316 MQB655315:MQB655316 MZX655315:MZX655316 NJT655315:NJT655316 NTP655315:NTP655316 ODL655315:ODL655316 ONH655315:ONH655316 OXD655315:OXD655316 PGZ655315:PGZ655316 PQV655315:PQV655316 QAR655315:QAR655316 QKN655315:QKN655316 QUJ655315:QUJ655316 REF655315:REF655316 ROB655315:ROB655316 RXX655315:RXX655316 SHT655315:SHT655316 SRP655315:SRP655316 TBL655315:TBL655316 TLH655315:TLH655316 TVD655315:TVD655316 UEZ655315:UEZ655316 UOV655315:UOV655316 UYR655315:UYR655316 VIN655315:VIN655316 VSJ655315:VSJ655316 WCF655315:WCF655316 WMB655315:WMB655316 WVX655315:WVX655316 AI720851:AI720852 JL720851:JL720852 TH720851:TH720852 ADD720851:ADD720852 AMZ720851:AMZ720852 AWV720851:AWV720852 BGR720851:BGR720852 BQN720851:BQN720852 CAJ720851:CAJ720852 CKF720851:CKF720852 CUB720851:CUB720852 DDX720851:DDX720852 DNT720851:DNT720852 DXP720851:DXP720852 EHL720851:EHL720852 ERH720851:ERH720852 FBD720851:FBD720852 FKZ720851:FKZ720852 FUV720851:FUV720852 GER720851:GER720852 GON720851:GON720852 GYJ720851:GYJ720852 HIF720851:HIF720852 HSB720851:HSB720852 IBX720851:IBX720852 ILT720851:ILT720852 IVP720851:IVP720852 JFL720851:JFL720852 JPH720851:JPH720852 JZD720851:JZD720852 KIZ720851:KIZ720852 KSV720851:KSV720852 LCR720851:LCR720852 LMN720851:LMN720852 LWJ720851:LWJ720852 MGF720851:MGF720852 MQB720851:MQB720852 MZX720851:MZX720852 NJT720851:NJT720852 NTP720851:NTP720852 ODL720851:ODL720852 ONH720851:ONH720852 OXD720851:OXD720852 PGZ720851:PGZ720852 PQV720851:PQV720852 QAR720851:QAR720852 QKN720851:QKN720852 QUJ720851:QUJ720852 REF720851:REF720852 ROB720851:ROB720852 RXX720851:RXX720852 SHT720851:SHT720852 SRP720851:SRP720852 TBL720851:TBL720852 TLH720851:TLH720852 TVD720851:TVD720852 UEZ720851:UEZ720852 UOV720851:UOV720852 UYR720851:UYR720852 VIN720851:VIN720852 VSJ720851:VSJ720852 WCF720851:WCF720852 WMB720851:WMB720852 WVX720851:WVX720852 AI786387:AI786388 JL786387:JL786388 TH786387:TH786388 ADD786387:ADD786388 AMZ786387:AMZ786388 AWV786387:AWV786388 BGR786387:BGR786388 BQN786387:BQN786388 CAJ786387:CAJ786388 CKF786387:CKF786388 CUB786387:CUB786388 DDX786387:DDX786388 DNT786387:DNT786388 DXP786387:DXP786388 EHL786387:EHL786388 ERH786387:ERH786388 FBD786387:FBD786388 FKZ786387:FKZ786388 FUV786387:FUV786388 GER786387:GER786388 GON786387:GON786388 GYJ786387:GYJ786388 HIF786387:HIF786388 HSB786387:HSB786388 IBX786387:IBX786388 ILT786387:ILT786388 IVP786387:IVP786388 JFL786387:JFL786388 JPH786387:JPH786388 JZD786387:JZD786388 KIZ786387:KIZ786388 KSV786387:KSV786388 LCR786387:LCR786388 LMN786387:LMN786388 LWJ786387:LWJ786388 MGF786387:MGF786388 MQB786387:MQB786388 MZX786387:MZX786388 NJT786387:NJT786388 NTP786387:NTP786388 ODL786387:ODL786388 ONH786387:ONH786388 OXD786387:OXD786388 PGZ786387:PGZ786388 PQV786387:PQV786388 QAR786387:QAR786388 QKN786387:QKN786388 QUJ786387:QUJ786388 REF786387:REF786388 ROB786387:ROB786388 RXX786387:RXX786388 SHT786387:SHT786388 SRP786387:SRP786388 TBL786387:TBL786388 TLH786387:TLH786388 TVD786387:TVD786388 UEZ786387:UEZ786388 UOV786387:UOV786388 UYR786387:UYR786388 VIN786387:VIN786388 VSJ786387:VSJ786388 WCF786387:WCF786388 WMB786387:WMB786388 WVX786387:WVX786388 AI851923:AI851924 JL851923:JL851924 TH851923:TH851924 ADD851923:ADD851924 AMZ851923:AMZ851924 AWV851923:AWV851924 BGR851923:BGR851924 BQN851923:BQN851924 CAJ851923:CAJ851924 CKF851923:CKF851924 CUB851923:CUB851924 DDX851923:DDX851924 DNT851923:DNT851924 DXP851923:DXP851924 EHL851923:EHL851924 ERH851923:ERH851924 FBD851923:FBD851924 FKZ851923:FKZ851924 FUV851923:FUV851924 GER851923:GER851924 GON851923:GON851924 GYJ851923:GYJ851924 HIF851923:HIF851924 HSB851923:HSB851924 IBX851923:IBX851924 ILT851923:ILT851924 IVP851923:IVP851924 JFL851923:JFL851924 JPH851923:JPH851924 JZD851923:JZD851924 KIZ851923:KIZ851924 KSV851923:KSV851924 LCR851923:LCR851924 LMN851923:LMN851924 LWJ851923:LWJ851924 MGF851923:MGF851924 MQB851923:MQB851924 MZX851923:MZX851924 NJT851923:NJT851924 NTP851923:NTP851924 ODL851923:ODL851924 ONH851923:ONH851924 OXD851923:OXD851924 PGZ851923:PGZ851924 PQV851923:PQV851924 QAR851923:QAR851924 QKN851923:QKN851924 QUJ851923:QUJ851924 REF851923:REF851924 ROB851923:ROB851924 RXX851923:RXX851924 SHT851923:SHT851924 SRP851923:SRP851924 TBL851923:TBL851924 TLH851923:TLH851924 TVD851923:TVD851924 UEZ851923:UEZ851924 UOV851923:UOV851924 UYR851923:UYR851924 VIN851923:VIN851924 VSJ851923:VSJ851924 WCF851923:WCF851924 WMB851923:WMB851924 WVX851923:WVX851924 AI917459:AI917460 JL917459:JL917460 TH917459:TH917460 ADD917459:ADD917460 AMZ917459:AMZ917460 AWV917459:AWV917460 BGR917459:BGR917460 BQN917459:BQN917460 CAJ917459:CAJ917460 CKF917459:CKF917460 CUB917459:CUB917460 DDX917459:DDX917460 DNT917459:DNT917460 DXP917459:DXP917460 EHL917459:EHL917460 ERH917459:ERH917460 FBD917459:FBD917460 FKZ917459:FKZ917460 FUV917459:FUV917460 GER917459:GER917460 GON917459:GON917460 GYJ917459:GYJ917460 HIF917459:HIF917460 HSB917459:HSB917460 IBX917459:IBX917460 ILT917459:ILT917460 IVP917459:IVP917460 JFL917459:JFL917460 JPH917459:JPH917460 JZD917459:JZD917460 KIZ917459:KIZ917460 KSV917459:KSV917460 LCR917459:LCR917460 LMN917459:LMN917460 LWJ917459:LWJ917460 MGF917459:MGF917460 MQB917459:MQB917460 MZX917459:MZX917460 NJT917459:NJT917460 NTP917459:NTP917460 ODL917459:ODL917460 ONH917459:ONH917460 OXD917459:OXD917460 PGZ917459:PGZ917460 PQV917459:PQV917460 QAR917459:QAR917460 QKN917459:QKN917460 QUJ917459:QUJ917460 REF917459:REF917460 ROB917459:ROB917460 RXX917459:RXX917460 SHT917459:SHT917460 SRP917459:SRP917460 TBL917459:TBL917460 TLH917459:TLH917460 TVD917459:TVD917460 UEZ917459:UEZ917460 UOV917459:UOV917460 UYR917459:UYR917460 VIN917459:VIN917460 VSJ917459:VSJ917460 WCF917459:WCF917460 WMB917459:WMB917460 WVX917459:WVX917460 AI982995:AI982996 JL982995:JL982996 TH982995:TH982996 ADD982995:ADD982996 AMZ982995:AMZ982996 AWV982995:AWV982996 BGR982995:BGR982996 BQN982995:BQN982996 CAJ982995:CAJ982996 CKF982995:CKF982996 CUB982995:CUB982996 DDX982995:DDX982996 DNT982995:DNT982996 DXP982995:DXP982996 EHL982995:EHL982996 ERH982995:ERH982996 FBD982995:FBD982996 FKZ982995:FKZ982996 FUV982995:FUV982996 GER982995:GER982996 GON982995:GON982996 GYJ982995:GYJ982996 HIF982995:HIF982996 HSB982995:HSB982996 IBX982995:IBX982996 ILT982995:ILT982996 IVP982995:IVP982996 JFL982995:JFL982996 JPH982995:JPH982996 JZD982995:JZD982996 KIZ982995:KIZ982996 KSV982995:KSV982996 LCR982995:LCR982996 LMN982995:LMN982996 LWJ982995:LWJ982996 MGF982995:MGF982996 MQB982995:MQB982996 MZX982995:MZX982996 NJT982995:NJT982996 NTP982995:NTP982996 ODL982995:ODL982996 ONH982995:ONH982996 OXD982995:OXD982996 PGZ982995:PGZ982996 PQV982995:PQV982996 QAR982995:QAR982996 QKN982995:QKN982996 QUJ982995:QUJ982996 REF982995:REF982996 ROB982995:ROB982996 RXX982995:RXX982996 SHT982995:SHT982996 SRP982995:SRP982996 TBL982995:TBL982996 TLH982995:TLH982996 TVD982995:TVD982996 UEZ982995:UEZ982996 UOV982995:UOV982996 UYR982995:UYR982996 VIN982995:VIN982996 VSJ982995:VSJ982996 WCF982995:WCF982996 WMB982995:WMB982996 WVX982995:WVX982996 JJ65491:JK65491 TF65491:TG65491 ADB65491:ADC65491 AMX65491:AMY65491 AWT65491:AWU65491 BGP65491:BGQ65491 BQL65491:BQM65491 CAH65491:CAI65491 CKD65491:CKE65491 CTZ65491:CUA65491 DDV65491:DDW65491 DNR65491:DNS65491 DXN65491:DXO65491 EHJ65491:EHK65491 ERF65491:ERG65491 FBB65491:FBC65491 FKX65491:FKY65491 FUT65491:FUU65491 GEP65491:GEQ65491 GOL65491:GOM65491 GYH65491:GYI65491 HID65491:HIE65491 HRZ65491:HSA65491 IBV65491:IBW65491 ILR65491:ILS65491 IVN65491:IVO65491 JFJ65491:JFK65491 JPF65491:JPG65491 JZB65491:JZC65491 KIX65491:KIY65491 KST65491:KSU65491 LCP65491:LCQ65491 LML65491:LMM65491 LWH65491:LWI65491 MGD65491:MGE65491 MPZ65491:MQA65491 MZV65491:MZW65491 NJR65491:NJS65491 NTN65491:NTO65491 ODJ65491:ODK65491 ONF65491:ONG65491 OXB65491:OXC65491 PGX65491:PGY65491 PQT65491:PQU65491 QAP65491:QAQ65491 QKL65491:QKM65491 QUH65491:QUI65491 RED65491:REE65491 RNZ65491:ROA65491 RXV65491:RXW65491 SHR65491:SHS65491 SRN65491:SRO65491 TBJ65491:TBK65491 TLF65491:TLG65491 TVB65491:TVC65491 UEX65491:UEY65491 UOT65491:UOU65491 UYP65491:UYQ65491 VIL65491:VIM65491 VSH65491:VSI65491 WCD65491:WCE65491 WLZ65491:WMA65491 WVV65491:WVW65491 JJ131027:JK131027 TF131027:TG131027 ADB131027:ADC131027 AMX131027:AMY131027 AWT131027:AWU131027 BGP131027:BGQ131027 BQL131027:BQM131027 CAH131027:CAI131027 CKD131027:CKE131027 CTZ131027:CUA131027 DDV131027:DDW131027 DNR131027:DNS131027 DXN131027:DXO131027 EHJ131027:EHK131027 ERF131027:ERG131027 FBB131027:FBC131027 FKX131027:FKY131027 FUT131027:FUU131027 GEP131027:GEQ131027 GOL131027:GOM131027 GYH131027:GYI131027 HID131027:HIE131027 HRZ131027:HSA131027 IBV131027:IBW131027 ILR131027:ILS131027 IVN131027:IVO131027 JFJ131027:JFK131027 JPF131027:JPG131027 JZB131027:JZC131027 KIX131027:KIY131027 KST131027:KSU131027 LCP131027:LCQ131027 LML131027:LMM131027 LWH131027:LWI131027 MGD131027:MGE131027 MPZ131027:MQA131027 MZV131027:MZW131027 NJR131027:NJS131027 NTN131027:NTO131027 ODJ131027:ODK131027 ONF131027:ONG131027 OXB131027:OXC131027 PGX131027:PGY131027 PQT131027:PQU131027 QAP131027:QAQ131027 QKL131027:QKM131027 QUH131027:QUI131027 RED131027:REE131027 RNZ131027:ROA131027 RXV131027:RXW131027 SHR131027:SHS131027 SRN131027:SRO131027 TBJ131027:TBK131027 TLF131027:TLG131027 TVB131027:TVC131027 UEX131027:UEY131027 UOT131027:UOU131027 UYP131027:UYQ131027 VIL131027:VIM131027 VSH131027:VSI131027 WCD131027:WCE131027 WLZ131027:WMA131027 WVV131027:WVW131027 JJ196563:JK196563 TF196563:TG196563 ADB196563:ADC196563 AMX196563:AMY196563 AWT196563:AWU196563 BGP196563:BGQ196563 BQL196563:BQM196563 CAH196563:CAI196563 CKD196563:CKE196563 CTZ196563:CUA196563 DDV196563:DDW196563 DNR196563:DNS196563 DXN196563:DXO196563 EHJ196563:EHK196563 ERF196563:ERG196563 FBB196563:FBC196563 FKX196563:FKY196563 FUT196563:FUU196563 GEP196563:GEQ196563 GOL196563:GOM196563 GYH196563:GYI196563 HID196563:HIE196563 HRZ196563:HSA196563 IBV196563:IBW196563 ILR196563:ILS196563 IVN196563:IVO196563 JFJ196563:JFK196563 JPF196563:JPG196563 JZB196563:JZC196563 KIX196563:KIY196563 KST196563:KSU196563 LCP196563:LCQ196563 LML196563:LMM196563 LWH196563:LWI196563 MGD196563:MGE196563 MPZ196563:MQA196563 MZV196563:MZW196563 NJR196563:NJS196563 NTN196563:NTO196563 ODJ196563:ODK196563 ONF196563:ONG196563 OXB196563:OXC196563 PGX196563:PGY196563 PQT196563:PQU196563 QAP196563:QAQ196563 QKL196563:QKM196563 QUH196563:QUI196563 RED196563:REE196563 RNZ196563:ROA196563 RXV196563:RXW196563 SHR196563:SHS196563 SRN196563:SRO196563 TBJ196563:TBK196563 TLF196563:TLG196563 TVB196563:TVC196563 UEX196563:UEY196563 UOT196563:UOU196563 UYP196563:UYQ196563 VIL196563:VIM196563 VSH196563:VSI196563 WCD196563:WCE196563 WLZ196563:WMA196563 WVV196563:WVW196563 JJ262099:JK262099 TF262099:TG262099 ADB262099:ADC262099 AMX262099:AMY262099 AWT262099:AWU262099 BGP262099:BGQ262099 BQL262099:BQM262099 CAH262099:CAI262099 CKD262099:CKE262099 CTZ262099:CUA262099 DDV262099:DDW262099 DNR262099:DNS262099 DXN262099:DXO262099 EHJ262099:EHK262099 ERF262099:ERG262099 FBB262099:FBC262099 FKX262099:FKY262099 FUT262099:FUU262099 GEP262099:GEQ262099 GOL262099:GOM262099 GYH262099:GYI262099 HID262099:HIE262099 HRZ262099:HSA262099 IBV262099:IBW262099 ILR262099:ILS262099 IVN262099:IVO262099 JFJ262099:JFK262099 JPF262099:JPG262099 JZB262099:JZC262099 KIX262099:KIY262099 KST262099:KSU262099 LCP262099:LCQ262099 LML262099:LMM262099 LWH262099:LWI262099 MGD262099:MGE262099 MPZ262099:MQA262099 MZV262099:MZW262099 NJR262099:NJS262099 NTN262099:NTO262099 ODJ262099:ODK262099 ONF262099:ONG262099 OXB262099:OXC262099 PGX262099:PGY262099 PQT262099:PQU262099 QAP262099:QAQ262099 QKL262099:QKM262099 QUH262099:QUI262099 RED262099:REE262099 RNZ262099:ROA262099 RXV262099:RXW262099 SHR262099:SHS262099 SRN262099:SRO262099 TBJ262099:TBK262099 TLF262099:TLG262099 TVB262099:TVC262099 UEX262099:UEY262099 UOT262099:UOU262099 UYP262099:UYQ262099 VIL262099:VIM262099 VSH262099:VSI262099 WCD262099:WCE262099 WLZ262099:WMA262099 WVV262099:WVW262099 JJ327635:JK327635 TF327635:TG327635 ADB327635:ADC327635 AMX327635:AMY327635 AWT327635:AWU327635 BGP327635:BGQ327635 BQL327635:BQM327635 CAH327635:CAI327635 CKD327635:CKE327635 CTZ327635:CUA327635 DDV327635:DDW327635 DNR327635:DNS327635 DXN327635:DXO327635 EHJ327635:EHK327635 ERF327635:ERG327635 FBB327635:FBC327635 FKX327635:FKY327635 FUT327635:FUU327635 GEP327635:GEQ327635 GOL327635:GOM327635 GYH327635:GYI327635 HID327635:HIE327635 HRZ327635:HSA327635 IBV327635:IBW327635 ILR327635:ILS327635 IVN327635:IVO327635 JFJ327635:JFK327635 JPF327635:JPG327635 JZB327635:JZC327635 KIX327635:KIY327635 KST327635:KSU327635 LCP327635:LCQ327635 LML327635:LMM327635 LWH327635:LWI327635 MGD327635:MGE327635 MPZ327635:MQA327635 MZV327635:MZW327635 NJR327635:NJS327635 NTN327635:NTO327635 ODJ327635:ODK327635 ONF327635:ONG327635 OXB327635:OXC327635 PGX327635:PGY327635 PQT327635:PQU327635 QAP327635:QAQ327635 QKL327635:QKM327635 QUH327635:QUI327635 RED327635:REE327635 RNZ327635:ROA327635 RXV327635:RXW327635 SHR327635:SHS327635 SRN327635:SRO327635 TBJ327635:TBK327635 TLF327635:TLG327635 TVB327635:TVC327635 UEX327635:UEY327635 UOT327635:UOU327635 UYP327635:UYQ327635 VIL327635:VIM327635 VSH327635:VSI327635 WCD327635:WCE327635 WLZ327635:WMA327635 WVV327635:WVW327635 JJ393171:JK393171 TF393171:TG393171 ADB393171:ADC393171 AMX393171:AMY393171 AWT393171:AWU393171 BGP393171:BGQ393171 BQL393171:BQM393171 CAH393171:CAI393171 CKD393171:CKE393171 CTZ393171:CUA393171 DDV393171:DDW393171 DNR393171:DNS393171 DXN393171:DXO393171 EHJ393171:EHK393171 ERF393171:ERG393171 FBB393171:FBC393171 FKX393171:FKY393171 FUT393171:FUU393171 GEP393171:GEQ393171 GOL393171:GOM393171 GYH393171:GYI393171 HID393171:HIE393171 HRZ393171:HSA393171 IBV393171:IBW393171 ILR393171:ILS393171 IVN393171:IVO393171 JFJ393171:JFK393171 JPF393171:JPG393171 JZB393171:JZC393171 KIX393171:KIY393171 KST393171:KSU393171 LCP393171:LCQ393171 LML393171:LMM393171 LWH393171:LWI393171 MGD393171:MGE393171 MPZ393171:MQA393171 MZV393171:MZW393171 NJR393171:NJS393171 NTN393171:NTO393171 ODJ393171:ODK393171 ONF393171:ONG393171 OXB393171:OXC393171 PGX393171:PGY393171 PQT393171:PQU393171 QAP393171:QAQ393171 QKL393171:QKM393171 QUH393171:QUI393171 RED393171:REE393171 RNZ393171:ROA393171 RXV393171:RXW393171 SHR393171:SHS393171 SRN393171:SRO393171 TBJ393171:TBK393171 TLF393171:TLG393171 TVB393171:TVC393171 UEX393171:UEY393171 UOT393171:UOU393171 UYP393171:UYQ393171 VIL393171:VIM393171 VSH393171:VSI393171 WCD393171:WCE393171 WLZ393171:WMA393171 WVV393171:WVW393171 JJ458707:JK458707 TF458707:TG458707 ADB458707:ADC458707 AMX458707:AMY458707 AWT458707:AWU458707 BGP458707:BGQ458707 BQL458707:BQM458707 CAH458707:CAI458707 CKD458707:CKE458707 CTZ458707:CUA458707 DDV458707:DDW458707 DNR458707:DNS458707 DXN458707:DXO458707 EHJ458707:EHK458707 ERF458707:ERG458707 FBB458707:FBC458707 FKX458707:FKY458707 FUT458707:FUU458707 GEP458707:GEQ458707 GOL458707:GOM458707 GYH458707:GYI458707 HID458707:HIE458707 HRZ458707:HSA458707 IBV458707:IBW458707 ILR458707:ILS458707 IVN458707:IVO458707 JFJ458707:JFK458707 JPF458707:JPG458707 JZB458707:JZC458707 KIX458707:KIY458707 KST458707:KSU458707 LCP458707:LCQ458707 LML458707:LMM458707 LWH458707:LWI458707 MGD458707:MGE458707 MPZ458707:MQA458707 MZV458707:MZW458707 NJR458707:NJS458707 NTN458707:NTO458707 ODJ458707:ODK458707 ONF458707:ONG458707 OXB458707:OXC458707 PGX458707:PGY458707 PQT458707:PQU458707 QAP458707:QAQ458707 QKL458707:QKM458707 QUH458707:QUI458707 RED458707:REE458707 RNZ458707:ROA458707 RXV458707:RXW458707 SHR458707:SHS458707 SRN458707:SRO458707 TBJ458707:TBK458707 TLF458707:TLG458707 TVB458707:TVC458707 UEX458707:UEY458707 UOT458707:UOU458707 UYP458707:UYQ458707 VIL458707:VIM458707 VSH458707:VSI458707 WCD458707:WCE458707 WLZ458707:WMA458707 WVV458707:WVW458707 JJ524243:JK524243 TF524243:TG524243 ADB524243:ADC524243 AMX524243:AMY524243 AWT524243:AWU524243 BGP524243:BGQ524243 BQL524243:BQM524243 CAH524243:CAI524243 CKD524243:CKE524243 CTZ524243:CUA524243 DDV524243:DDW524243 DNR524243:DNS524243 DXN524243:DXO524243 EHJ524243:EHK524243 ERF524243:ERG524243 FBB524243:FBC524243 FKX524243:FKY524243 FUT524243:FUU524243 GEP524243:GEQ524243 GOL524243:GOM524243 GYH524243:GYI524243 HID524243:HIE524243 HRZ524243:HSA524243 IBV524243:IBW524243 ILR524243:ILS524243 IVN524243:IVO524243 JFJ524243:JFK524243 JPF524243:JPG524243 JZB524243:JZC524243 KIX524243:KIY524243 KST524243:KSU524243 LCP524243:LCQ524243 LML524243:LMM524243 LWH524243:LWI524243 MGD524243:MGE524243 MPZ524243:MQA524243 MZV524243:MZW524243 NJR524243:NJS524243 NTN524243:NTO524243 ODJ524243:ODK524243 ONF524243:ONG524243 OXB524243:OXC524243 PGX524243:PGY524243 PQT524243:PQU524243 QAP524243:QAQ524243 QKL524243:QKM524243 QUH524243:QUI524243 RED524243:REE524243 RNZ524243:ROA524243 RXV524243:RXW524243 SHR524243:SHS524243 SRN524243:SRO524243 TBJ524243:TBK524243 TLF524243:TLG524243 TVB524243:TVC524243 UEX524243:UEY524243 UOT524243:UOU524243 UYP524243:UYQ524243 VIL524243:VIM524243 VSH524243:VSI524243 WCD524243:WCE524243 WLZ524243:WMA524243 WVV524243:WVW524243 JJ589779:JK589779 TF589779:TG589779 ADB589779:ADC589779 AMX589779:AMY589779 AWT589779:AWU589779 BGP589779:BGQ589779 BQL589779:BQM589779 CAH589779:CAI589779 CKD589779:CKE589779 CTZ589779:CUA589779 DDV589779:DDW589779 DNR589779:DNS589779 DXN589779:DXO589779 EHJ589779:EHK589779 ERF589779:ERG589779 FBB589779:FBC589779 FKX589779:FKY589779 FUT589779:FUU589779 GEP589779:GEQ589779 GOL589779:GOM589779 GYH589779:GYI589779 HID589779:HIE589779 HRZ589779:HSA589779 IBV589779:IBW589779 ILR589779:ILS589779 IVN589779:IVO589779 JFJ589779:JFK589779 JPF589779:JPG589779 JZB589779:JZC589779 KIX589779:KIY589779 KST589779:KSU589779 LCP589779:LCQ589779 LML589779:LMM589779 LWH589779:LWI589779 MGD589779:MGE589779 MPZ589779:MQA589779 MZV589779:MZW589779 NJR589779:NJS589779 NTN589779:NTO589779 ODJ589779:ODK589779 ONF589779:ONG589779 OXB589779:OXC589779 PGX589779:PGY589779 PQT589779:PQU589779 QAP589779:QAQ589779 QKL589779:QKM589779 QUH589779:QUI589779 RED589779:REE589779 RNZ589779:ROA589779 RXV589779:RXW589779 SHR589779:SHS589779 SRN589779:SRO589779 TBJ589779:TBK589779 TLF589779:TLG589779 TVB589779:TVC589779 UEX589779:UEY589779 UOT589779:UOU589779 UYP589779:UYQ589779 VIL589779:VIM589779 VSH589779:VSI589779 WCD589779:WCE589779 WLZ589779:WMA589779 WVV589779:WVW589779 JJ655315:JK655315 TF655315:TG655315 ADB655315:ADC655315 AMX655315:AMY655315 AWT655315:AWU655315 BGP655315:BGQ655315 BQL655315:BQM655315 CAH655315:CAI655315 CKD655315:CKE655315 CTZ655315:CUA655315 DDV655315:DDW655315 DNR655315:DNS655315 DXN655315:DXO655315 EHJ655315:EHK655315 ERF655315:ERG655315 FBB655315:FBC655315 FKX655315:FKY655315 FUT655315:FUU655315 GEP655315:GEQ655315 GOL655315:GOM655315 GYH655315:GYI655315 HID655315:HIE655315 HRZ655315:HSA655315 IBV655315:IBW655315 ILR655315:ILS655315 IVN655315:IVO655315 JFJ655315:JFK655315 JPF655315:JPG655315 JZB655315:JZC655315 KIX655315:KIY655315 KST655315:KSU655315 LCP655315:LCQ655315 LML655315:LMM655315 LWH655315:LWI655315 MGD655315:MGE655315 MPZ655315:MQA655315 MZV655315:MZW655315 NJR655315:NJS655315 NTN655315:NTO655315 ODJ655315:ODK655315 ONF655315:ONG655315 OXB655315:OXC655315 PGX655315:PGY655315 PQT655315:PQU655315 QAP655315:QAQ655315 QKL655315:QKM655315 QUH655315:QUI655315 RED655315:REE655315 RNZ655315:ROA655315 RXV655315:RXW655315 SHR655315:SHS655315 SRN655315:SRO655315 TBJ655315:TBK655315 TLF655315:TLG655315 TVB655315:TVC655315 UEX655315:UEY655315 UOT655315:UOU655315 UYP655315:UYQ655315 VIL655315:VIM655315 VSH655315:VSI655315 WCD655315:WCE655315 WLZ655315:WMA655315 WVV655315:WVW655315 JJ720851:JK720851 TF720851:TG720851 ADB720851:ADC720851 AMX720851:AMY720851 AWT720851:AWU720851 BGP720851:BGQ720851 BQL720851:BQM720851 CAH720851:CAI720851 CKD720851:CKE720851 CTZ720851:CUA720851 DDV720851:DDW720851 DNR720851:DNS720851 DXN720851:DXO720851 EHJ720851:EHK720851 ERF720851:ERG720851 FBB720851:FBC720851 FKX720851:FKY720851 FUT720851:FUU720851 GEP720851:GEQ720851 GOL720851:GOM720851 GYH720851:GYI720851 HID720851:HIE720851 HRZ720851:HSA720851 IBV720851:IBW720851 ILR720851:ILS720851 IVN720851:IVO720851 JFJ720851:JFK720851 JPF720851:JPG720851 JZB720851:JZC720851 KIX720851:KIY720851 KST720851:KSU720851 LCP720851:LCQ720851 LML720851:LMM720851 LWH720851:LWI720851 MGD720851:MGE720851 MPZ720851:MQA720851 MZV720851:MZW720851 NJR720851:NJS720851 NTN720851:NTO720851 ODJ720851:ODK720851 ONF720851:ONG720851 OXB720851:OXC720851 PGX720851:PGY720851 PQT720851:PQU720851 QAP720851:QAQ720851 QKL720851:QKM720851 QUH720851:QUI720851 RED720851:REE720851 RNZ720851:ROA720851 RXV720851:RXW720851 SHR720851:SHS720851 SRN720851:SRO720851 TBJ720851:TBK720851 TLF720851:TLG720851 TVB720851:TVC720851 UEX720851:UEY720851 UOT720851:UOU720851 UYP720851:UYQ720851 VIL720851:VIM720851 VSH720851:VSI720851 WCD720851:WCE720851 WLZ720851:WMA720851 WVV720851:WVW720851 JJ786387:JK786387 TF786387:TG786387 ADB786387:ADC786387 AMX786387:AMY786387 AWT786387:AWU786387 BGP786387:BGQ786387 BQL786387:BQM786387 CAH786387:CAI786387 CKD786387:CKE786387 CTZ786387:CUA786387 DDV786387:DDW786387 DNR786387:DNS786387 DXN786387:DXO786387 EHJ786387:EHK786387 ERF786387:ERG786387 FBB786387:FBC786387 FKX786387:FKY786387 FUT786387:FUU786387 GEP786387:GEQ786387 GOL786387:GOM786387 GYH786387:GYI786387 HID786387:HIE786387 HRZ786387:HSA786387 IBV786387:IBW786387 ILR786387:ILS786387 IVN786387:IVO786387 JFJ786387:JFK786387 JPF786387:JPG786387 JZB786387:JZC786387 KIX786387:KIY786387 KST786387:KSU786387 LCP786387:LCQ786387 LML786387:LMM786387 LWH786387:LWI786387 MGD786387:MGE786387 MPZ786387:MQA786387 MZV786387:MZW786387 NJR786387:NJS786387 NTN786387:NTO786387 ODJ786387:ODK786387 ONF786387:ONG786387 OXB786387:OXC786387 PGX786387:PGY786387 PQT786387:PQU786387 QAP786387:QAQ786387 QKL786387:QKM786387 QUH786387:QUI786387 RED786387:REE786387 RNZ786387:ROA786387 RXV786387:RXW786387 SHR786387:SHS786387 SRN786387:SRO786387 TBJ786387:TBK786387 TLF786387:TLG786387 TVB786387:TVC786387 UEX786387:UEY786387 UOT786387:UOU786387 UYP786387:UYQ786387 VIL786387:VIM786387 VSH786387:VSI786387 WCD786387:WCE786387 WLZ786387:WMA786387 WVV786387:WVW786387 JJ851923:JK851923 TF851923:TG851923 ADB851923:ADC851923 AMX851923:AMY851923 AWT851923:AWU851923 BGP851923:BGQ851923 BQL851923:BQM851923 CAH851923:CAI851923 CKD851923:CKE851923 CTZ851923:CUA851923 DDV851923:DDW851923 DNR851923:DNS851923 DXN851923:DXO851923 EHJ851923:EHK851923 ERF851923:ERG851923 FBB851923:FBC851923 FKX851923:FKY851923 FUT851923:FUU851923 GEP851923:GEQ851923 GOL851923:GOM851923 GYH851923:GYI851923 HID851923:HIE851923 HRZ851923:HSA851923 IBV851923:IBW851923 ILR851923:ILS851923 IVN851923:IVO851923 JFJ851923:JFK851923 JPF851923:JPG851923 JZB851923:JZC851923 KIX851923:KIY851923 KST851923:KSU851923 LCP851923:LCQ851923 LML851923:LMM851923 LWH851923:LWI851923 MGD851923:MGE851923 MPZ851923:MQA851923 MZV851923:MZW851923 NJR851923:NJS851923 NTN851923:NTO851923 ODJ851923:ODK851923 ONF851923:ONG851923 OXB851923:OXC851923 PGX851923:PGY851923 PQT851923:PQU851923 QAP851923:QAQ851923 QKL851923:QKM851923 QUH851923:QUI851923 RED851923:REE851923 RNZ851923:ROA851923 RXV851923:RXW851923 SHR851923:SHS851923 SRN851923:SRO851923 TBJ851923:TBK851923 TLF851923:TLG851923 TVB851923:TVC851923 UEX851923:UEY851923 UOT851923:UOU851923 UYP851923:UYQ851923 VIL851923:VIM851923 VSH851923:VSI851923 WCD851923:WCE851923 WLZ851923:WMA851923 WVV851923:WVW851923 JJ917459:JK917459 TF917459:TG917459 ADB917459:ADC917459 AMX917459:AMY917459 AWT917459:AWU917459 BGP917459:BGQ917459 BQL917459:BQM917459 CAH917459:CAI917459 CKD917459:CKE917459 CTZ917459:CUA917459 DDV917459:DDW917459 DNR917459:DNS917459 DXN917459:DXO917459 EHJ917459:EHK917459 ERF917459:ERG917459 FBB917459:FBC917459 FKX917459:FKY917459 FUT917459:FUU917459 GEP917459:GEQ917459 GOL917459:GOM917459 GYH917459:GYI917459 HID917459:HIE917459 HRZ917459:HSA917459 IBV917459:IBW917459 ILR917459:ILS917459 IVN917459:IVO917459 JFJ917459:JFK917459 JPF917459:JPG917459 JZB917459:JZC917459 KIX917459:KIY917459 KST917459:KSU917459 LCP917459:LCQ917459 LML917459:LMM917459 LWH917459:LWI917459 MGD917459:MGE917459 MPZ917459:MQA917459 MZV917459:MZW917459 NJR917459:NJS917459 NTN917459:NTO917459 ODJ917459:ODK917459 ONF917459:ONG917459 OXB917459:OXC917459 PGX917459:PGY917459 PQT917459:PQU917459 QAP917459:QAQ917459 QKL917459:QKM917459 QUH917459:QUI917459 RED917459:REE917459 RNZ917459:ROA917459 RXV917459:RXW917459 SHR917459:SHS917459 SRN917459:SRO917459 TBJ917459:TBK917459 TLF917459:TLG917459 TVB917459:TVC917459 UEX917459:UEY917459 UOT917459:UOU917459 UYP917459:UYQ917459 VIL917459:VIM917459 VSH917459:VSI917459 WCD917459:WCE917459 WLZ917459:WMA917459 WVV917459:WVW917459 JJ982995:JK982995 TF982995:TG982995 ADB982995:ADC982995 AMX982995:AMY982995 AWT982995:AWU982995 BGP982995:BGQ982995 BQL982995:BQM982995 CAH982995:CAI982995 CKD982995:CKE982995 CTZ982995:CUA982995 DDV982995:DDW982995 DNR982995:DNS982995 DXN982995:DXO982995 EHJ982995:EHK982995 ERF982995:ERG982995 FBB982995:FBC982995 FKX982995:FKY982995 FUT982995:FUU982995 GEP982995:GEQ982995 GOL982995:GOM982995 GYH982995:GYI982995 HID982995:HIE982995 HRZ982995:HSA982995 IBV982995:IBW982995 ILR982995:ILS982995 IVN982995:IVO982995 JFJ982995:JFK982995 JPF982995:JPG982995 JZB982995:JZC982995 KIX982995:KIY982995 KST982995:KSU982995 LCP982995:LCQ982995 LML982995:LMM982995 LWH982995:LWI982995 MGD982995:MGE982995 MPZ982995:MQA982995 MZV982995:MZW982995 NJR982995:NJS982995 NTN982995:NTO982995 ODJ982995:ODK982995 ONF982995:ONG982995 OXB982995:OXC982995 PGX982995:PGY982995 PQT982995:PQU982995 QAP982995:QAQ982995 QKL982995:QKM982995 QUH982995:QUI982995 RED982995:REE982995 RNZ982995:ROA982995 RXV982995:RXW982995 SHR982995:SHS982995 SRN982995:SRO982995 TBJ982995:TBK982995 TLF982995:TLG982995 TVB982995:TVC982995 UEX982995:UEY982995 UOT982995:UOU982995 UYP982995:UYQ982995 VIL982995:VIM982995 VSH982995:VSI982995 WCD982995:WCE982995 WLZ982995:WMA982995 WVV982995:WVW982995 WVX23 WMB23 WCF23 VSJ23 VIN23 UYR23 UOV23 UEZ23 TVD23 TLH23 TBL23 SRP23 SHT23 RXX23 ROB23 REF23 QUJ23 QKN23 QAR23 PQV23 PGZ23 OXD23 ONH23 ODL23 NTP23 NJT23 MZX23 MQB23 MGF23 LWJ23 LMN23 LCR23 KSV23 KIZ23 JZD23 JPH23 JFL23 IVP23 ILT23 IBX23 HSB23 HIF23 GYJ23 GON23 GER23 FUV23 FKZ23 FBD23 ERH23 EHL23 DXP23 DNT23 DDX23 CUB23 CKF23 CAJ23 BQN23 BGR23 AWV23 AMZ23 ADD23 TH23 JL23 AH65491 AH982995 AH917459 AH851923 AH786387 AH720851 AH655315 AH589779 AH524243 AH458707 AH393171 AH327635 AH262099 AH196563 AH131027" xr:uid="{60B87878-50A8-4785-99E7-33C6ED2D0941}">
      <formula1>0</formula1>
      <formula2>999</formula2>
    </dataValidation>
  </dataValidations>
  <printOptions horizontalCentered="1"/>
  <pageMargins left="0.31496062992125984" right="0.31496062992125984" top="0.35433070866141736" bottom="0.35433070866141736"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B315"/>
  <sheetViews>
    <sheetView showGridLines="0" zoomScale="75" zoomScaleNormal="75" workbookViewId="0">
      <selection activeCell="Q109" sqref="Q109"/>
    </sheetView>
  </sheetViews>
  <sheetFormatPr defaultRowHeight="15" customHeight="1" x14ac:dyDescent="0.15"/>
  <cols>
    <col min="1" max="1" width="16" style="4" bestFit="1" customWidth="1"/>
    <col min="2" max="2" width="13.25" style="4" bestFit="1" customWidth="1"/>
    <col min="3" max="5" width="20.125" style="4" customWidth="1"/>
    <col min="6" max="6" width="19.75" style="4" customWidth="1"/>
    <col min="7" max="7" width="19.875" style="4" customWidth="1"/>
    <col min="8" max="8" width="18.5" style="4" bestFit="1" customWidth="1"/>
    <col min="9" max="9" width="18.75" style="4" customWidth="1"/>
    <col min="10" max="11" width="18.875" style="4" customWidth="1"/>
    <col min="12" max="12" width="18.75" style="4" customWidth="1"/>
    <col min="13" max="13" width="19.625" style="4" customWidth="1"/>
    <col min="14" max="14" width="17.25" style="4" bestFit="1" customWidth="1"/>
    <col min="15" max="15" width="13.25" style="4" customWidth="1"/>
    <col min="16" max="16" width="17.5" style="4" bestFit="1" customWidth="1"/>
    <col min="17" max="17" width="11.5" style="4" customWidth="1"/>
    <col min="18" max="18" width="15.625" style="4" customWidth="1"/>
    <col min="19" max="19" width="9" style="4"/>
    <col min="20" max="21" width="5" style="4" customWidth="1"/>
    <col min="22" max="28" width="15" style="4" customWidth="1"/>
    <col min="29" max="16384" width="9" style="4"/>
  </cols>
  <sheetData>
    <row r="1" spans="1:28" ht="15" customHeight="1" x14ac:dyDescent="0.15">
      <c r="A1" s="4" t="s">
        <v>19</v>
      </c>
    </row>
    <row r="2" spans="1:28" ht="15" customHeight="1" x14ac:dyDescent="0.15">
      <c r="A2" s="5" t="s">
        <v>20</v>
      </c>
      <c r="B2" s="5" t="s">
        <v>14</v>
      </c>
      <c r="C2" s="5" t="s">
        <v>21</v>
      </c>
    </row>
    <row r="3" spans="1:28" ht="40.5" x14ac:dyDescent="0.15">
      <c r="A3" s="5"/>
      <c r="B3" s="5"/>
      <c r="C3" s="6" t="s">
        <v>150</v>
      </c>
      <c r="D3" s="6" t="s">
        <v>23</v>
      </c>
      <c r="E3" s="6" t="s">
        <v>24</v>
      </c>
      <c r="F3" s="83" t="s">
        <v>151</v>
      </c>
      <c r="G3" s="83" t="s">
        <v>153</v>
      </c>
      <c r="H3" s="83" t="s">
        <v>154</v>
      </c>
      <c r="J3" s="6"/>
      <c r="O3" s="19"/>
      <c r="P3" s="19"/>
    </row>
    <row r="4" spans="1:28" ht="15" customHeight="1" x14ac:dyDescent="0.15">
      <c r="A4" s="4" t="s">
        <v>5</v>
      </c>
      <c r="B4" s="5" t="s">
        <v>15</v>
      </c>
      <c r="C4" s="4" t="e">
        <f>INT(SUMPRODUCT(($E$50:$E$315=A4)*($F$50:$F$315=B4)*($N$50:$N$315)))+INT(SUMPRODUCT(($E$50:$E$315=A4)*($P$50:$P$315)))</f>
        <v>#REF!</v>
      </c>
      <c r="D4" s="4" t="e">
        <f t="shared" ref="D4" si="0">INT(SUMPRODUCT(($E$50:$E$315=A4)*($F$50:$F$315=B4)*($J$50:$J$315)))</f>
        <v>#REF!</v>
      </c>
      <c r="E4" s="7" t="e">
        <f t="shared" ref="E4" si="1">INT(SUMPRODUCT(($E$50:$E$315=A4)*($F$50:$F$315=B4)*($K$50:$K$315)))</f>
        <v>#REF!</v>
      </c>
      <c r="F4" s="80" t="e">
        <f t="shared" ref="F4:F30" si="2">SUM(G4:H4)</f>
        <v>#REF!</v>
      </c>
      <c r="G4" s="80" t="e">
        <f>INT(SUMPRODUCT(($E$50:$E$315=A4)*($F$50:$F$315=B4)*($O$50:$O$315))/1000)</f>
        <v>#REF!</v>
      </c>
      <c r="H4" s="80" t="e">
        <f>INT(SUMPRODUCT(($E$50:$E$315=A4)*($F$50:$F$315=B4)*($Q$50:$Q$315))/1000)</f>
        <v>#REF!</v>
      </c>
      <c r="J4" s="8" t="s">
        <v>25</v>
      </c>
      <c r="K4" s="9" t="s">
        <v>26</v>
      </c>
      <c r="L4" s="9"/>
      <c r="M4" s="9" t="s">
        <v>27</v>
      </c>
      <c r="N4" s="9" t="s">
        <v>28</v>
      </c>
      <c r="O4" s="9" t="s">
        <v>29</v>
      </c>
      <c r="P4" s="9"/>
      <c r="Q4" s="9"/>
      <c r="R4" s="9"/>
      <c r="S4" s="10"/>
      <c r="T4" s="386" t="s">
        <v>108</v>
      </c>
      <c r="U4" s="37"/>
      <c r="V4" s="38" t="s">
        <v>109</v>
      </c>
      <c r="W4" s="39" t="s">
        <v>110</v>
      </c>
      <c r="X4" s="39" t="s">
        <v>111</v>
      </c>
      <c r="Y4" s="40" t="s">
        <v>112</v>
      </c>
      <c r="Z4" s="39" t="s">
        <v>113</v>
      </c>
      <c r="AA4" s="39" t="s">
        <v>114</v>
      </c>
      <c r="AB4" s="39" t="s">
        <v>115</v>
      </c>
    </row>
    <row r="5" spans="1:28" ht="15" customHeight="1" x14ac:dyDescent="0.15">
      <c r="A5" s="4" t="s">
        <v>5</v>
      </c>
      <c r="B5" s="5" t="s">
        <v>16</v>
      </c>
      <c r="C5" s="4" t="e">
        <f>INT(SUMPRODUCT(($E$50:$E$315=A5)*($F$50:$F$315=B5)*($N$50:$N$315)))</f>
        <v>#REF!</v>
      </c>
      <c r="D5" s="4" t="e">
        <f t="shared" ref="D5:D18" si="3">INT(SUMPRODUCT(($E$50:$E$315=A5)*($F$50:$F$315=B5)*($J$50:$J$315)))</f>
        <v>#REF!</v>
      </c>
      <c r="E5" s="7" t="e">
        <f t="shared" ref="E5:E18" si="4">INT(SUMPRODUCT(($E$50:$E$315=A5)*($F$50:$F$315=B5)*($K$50:$K$315)))</f>
        <v>#REF!</v>
      </c>
      <c r="F5" s="80" t="e">
        <f t="shared" si="2"/>
        <v>#REF!</v>
      </c>
      <c r="G5" s="80" t="e">
        <f t="shared" ref="G5:G30" si="5">INT(SUMPRODUCT(($E$50:$E$315=A5)*($F$50:$F$315=B5)*($O$50:$O$315))/1000)</f>
        <v>#REF!</v>
      </c>
      <c r="H5" s="80">
        <v>0</v>
      </c>
      <c r="J5" s="10"/>
      <c r="K5" s="4" t="s">
        <v>30</v>
      </c>
      <c r="M5" s="19" t="e">
        <f>M6</f>
        <v>#REF!</v>
      </c>
      <c r="O5" s="19" t="e">
        <f>O6</f>
        <v>#REF!</v>
      </c>
      <c r="P5" s="19"/>
      <c r="S5" s="36"/>
      <c r="T5" s="387"/>
      <c r="U5" s="41" t="s">
        <v>116</v>
      </c>
      <c r="V5" s="42" t="e">
        <f>(INDEX(($V$10:$AB$12,$V$15:$AB$17,$V$20:$AB$22,$V$29:$AB$31),1,1,$R$16))</f>
        <v>#REF!</v>
      </c>
      <c r="W5" s="42" t="e">
        <f>(INDEX(($V$10:$AB$12,$V$15:$AB$17,$V$20:$AB$22,$V$29:$AB$31),1,2,$R$16))</f>
        <v>#REF!</v>
      </c>
      <c r="X5" s="42" t="e">
        <f>(INDEX(($V$10:$AB$12,$V$15:$AB$17,$V$20:$AB$22,$V$29:$AB$31),1,3,$R$16))</f>
        <v>#REF!</v>
      </c>
      <c r="Y5" s="42" t="e">
        <f>(INDEX(($V$10:$AB$12,$V$15:$AB$17,$V$20:$AB$22,$V$29:$AB$31),1,4,$R$16))</f>
        <v>#REF!</v>
      </c>
      <c r="Z5" s="42" t="e">
        <f>(INDEX(($V$10:$AB$12,$V$15:$AB$17,$V$20:$AB$22,$V$29:$AB$31),1,5,$R$16))</f>
        <v>#REF!</v>
      </c>
      <c r="AA5" s="42" t="e">
        <f>(INDEX(($V$10:$AB$12,$V$15:$AB$17,$V$20:$AB$22,$V$29:$AB$31),1,6,$R$16))</f>
        <v>#REF!</v>
      </c>
      <c r="AB5" s="42" t="e">
        <f>(INDEX(($V$10:$AB$12,$V$15:$AB$17,$V$20:$AB$22,$V$29:$AB$31),1,7,$R$16))</f>
        <v>#REF!</v>
      </c>
    </row>
    <row r="6" spans="1:28" ht="15" customHeight="1" x14ac:dyDescent="0.15">
      <c r="A6" s="11" t="s">
        <v>5</v>
      </c>
      <c r="B6" s="12" t="s">
        <v>17</v>
      </c>
      <c r="C6" s="11" t="e">
        <f>INT(SUMPRODUCT(($E$50:$E$315=A6)*($F$50:$F$315=B6)*($N$50:$N$315)))</f>
        <v>#REF!</v>
      </c>
      <c r="D6" s="11" t="e">
        <f t="shared" si="3"/>
        <v>#REF!</v>
      </c>
      <c r="E6" s="13" t="e">
        <f t="shared" si="4"/>
        <v>#REF!</v>
      </c>
      <c r="F6" s="81" t="e">
        <f t="shared" si="2"/>
        <v>#REF!</v>
      </c>
      <c r="G6" s="81" t="e">
        <f t="shared" si="5"/>
        <v>#REF!</v>
      </c>
      <c r="H6" s="80">
        <v>0</v>
      </c>
      <c r="J6" s="10"/>
      <c r="K6" s="4" t="s">
        <v>31</v>
      </c>
      <c r="M6" s="19" t="e">
        <f>#REF!</f>
        <v>#REF!</v>
      </c>
      <c r="O6" s="19" t="e">
        <f>#REF!</f>
        <v>#REF!</v>
      </c>
      <c r="P6" s="19"/>
      <c r="S6" s="10"/>
      <c r="T6" s="387"/>
      <c r="U6" s="43" t="s">
        <v>117</v>
      </c>
      <c r="V6" s="42" t="e">
        <f>(INDEX(($V$10:$AB$12,$V$15:$AB$17,$V$20:$AB$22,$V$29:$AB$31),2,1,$R$16))</f>
        <v>#REF!</v>
      </c>
      <c r="W6" s="42" t="e">
        <f>(INDEX(($V$10:$AB$12,$V$15:$AB$17,$V$20:$AB$22,$V$29:$AB$31),2,2,$R$16))</f>
        <v>#REF!</v>
      </c>
      <c r="X6" s="44" t="s">
        <v>118</v>
      </c>
      <c r="Y6" s="45" t="s">
        <v>119</v>
      </c>
      <c r="Z6" s="45" t="s">
        <v>120</v>
      </c>
      <c r="AA6" s="46"/>
      <c r="AB6" s="42" t="e">
        <f>(INDEX(($V$10:$AB$12,$V$15:$AB$17,$V$20:$AB$22,$V$29:$AB$31),2,7,$R$16))</f>
        <v>#REF!</v>
      </c>
    </row>
    <row r="7" spans="1:28" ht="15" customHeight="1" x14ac:dyDescent="0.15">
      <c r="A7" s="4" t="s">
        <v>6</v>
      </c>
      <c r="B7" s="5" t="s">
        <v>15</v>
      </c>
      <c r="C7" s="4" t="e">
        <f>INT(SUMPRODUCT(($E$50:$E$315=A7)*($F$50:$F$315=B7)*($N$50:$N$315)))+INT(SUMPRODUCT(($E$50:$E$315=A7)*($P$50:$P$315)))</f>
        <v>#REF!</v>
      </c>
      <c r="D7" s="4" t="e">
        <f t="shared" si="3"/>
        <v>#REF!</v>
      </c>
      <c r="E7" s="7" t="e">
        <f t="shared" si="4"/>
        <v>#REF!</v>
      </c>
      <c r="F7" s="80" t="e">
        <f t="shared" si="2"/>
        <v>#REF!</v>
      </c>
      <c r="G7" s="80" t="e">
        <f t="shared" si="5"/>
        <v>#REF!</v>
      </c>
      <c r="H7" s="84" t="e">
        <f>INT(SUMPRODUCT(($E$50:$E$315=A7)*($F$50:$F$315=B7)*($Q$50:$Q$315))/1000)</f>
        <v>#REF!</v>
      </c>
      <c r="J7" s="10"/>
      <c r="K7" s="4" t="s">
        <v>32</v>
      </c>
      <c r="L7" s="4" t="s">
        <v>33</v>
      </c>
      <c r="S7" s="10"/>
      <c r="T7" s="388"/>
      <c r="U7" s="41" t="s">
        <v>121</v>
      </c>
      <c r="V7" s="42" t="e">
        <f>(INDEX(($V$10:$AB$12,$V$15:$AB$17,$V$20:$AB$22,$V$29:$AB$31),3,1,$R$16))</f>
        <v>#REF!</v>
      </c>
      <c r="W7" s="42" t="e">
        <f>(INDEX(($V$10:$AB$12,$V$15:$AB$17,$V$20:$AB$22,$V$29:$AB$31),3,2,$R$16))</f>
        <v>#REF!</v>
      </c>
      <c r="X7" s="42" t="e">
        <f>INDEX(($V$10:$AB$12,$V$15:$AB$17,$V$20:$AB$22,$V$29:$AB$31),3,3,$R$16)</f>
        <v>#REF!</v>
      </c>
      <c r="Y7" s="42" t="e">
        <f>INDEX(($V$10:$AB$12,$V$15:$AB$17,$V$20:$AB$22,$V$29:$AB$31),3,4,$R$16)</f>
        <v>#REF!</v>
      </c>
      <c r="Z7" s="42" t="e">
        <f>INDEX(($V$10:$AB$12,$V$15:$AB$17,$V$20:$AB$22,$V$29:$AB$31),3,5,$R$16)</f>
        <v>#REF!</v>
      </c>
      <c r="AA7" s="47"/>
      <c r="AB7" s="42" t="e">
        <f>(INDEX(($V$10:$AB$12,$V$15:$AB$17,$V$20:$AB$22,$V$29:$AB$31),3,7,$R$16))</f>
        <v>#REF!</v>
      </c>
    </row>
    <row r="8" spans="1:28" ht="15" customHeight="1" x14ac:dyDescent="0.15">
      <c r="A8" s="4" t="s">
        <v>6</v>
      </c>
      <c r="B8" s="5" t="s">
        <v>16</v>
      </c>
      <c r="C8" s="4" t="e">
        <f>INT(SUMPRODUCT(($E$50:$E$315=A8)*($F$50:$F$315=B8)*($N$50:$N$315)))</f>
        <v>#REF!</v>
      </c>
      <c r="D8" s="4" t="e">
        <f t="shared" si="3"/>
        <v>#REF!</v>
      </c>
      <c r="E8" s="7" t="e">
        <f t="shared" si="4"/>
        <v>#REF!</v>
      </c>
      <c r="F8" s="80" t="e">
        <f t="shared" si="2"/>
        <v>#REF!</v>
      </c>
      <c r="G8" s="80" t="e">
        <f t="shared" si="5"/>
        <v>#REF!</v>
      </c>
      <c r="H8" s="80">
        <v>0</v>
      </c>
      <c r="J8" s="10"/>
      <c r="L8" s="4" t="s">
        <v>34</v>
      </c>
      <c r="S8" s="10"/>
      <c r="T8" s="48" t="s">
        <v>122</v>
      </c>
      <c r="U8" s="48"/>
      <c r="V8" s="48"/>
      <c r="W8" s="48"/>
      <c r="X8" s="48"/>
      <c r="Y8" s="49"/>
      <c r="Z8" s="48"/>
      <c r="AA8" s="48"/>
      <c r="AB8" s="48"/>
    </row>
    <row r="9" spans="1:28" ht="15" customHeight="1" x14ac:dyDescent="0.15">
      <c r="A9" s="11" t="s">
        <v>6</v>
      </c>
      <c r="B9" s="12" t="s">
        <v>17</v>
      </c>
      <c r="C9" s="11" t="e">
        <f>INT(SUMPRODUCT(($E$50:$E$315=A9)*($F$50:$F$315=B9)*($N$50:$N$315)))</f>
        <v>#REF!</v>
      </c>
      <c r="D9" s="11" t="e">
        <f t="shared" si="3"/>
        <v>#REF!</v>
      </c>
      <c r="E9" s="13" t="e">
        <f t="shared" si="4"/>
        <v>#REF!</v>
      </c>
      <c r="F9" s="81" t="e">
        <f t="shared" si="2"/>
        <v>#REF!</v>
      </c>
      <c r="G9" s="81" t="e">
        <f t="shared" si="5"/>
        <v>#REF!</v>
      </c>
      <c r="H9" s="81">
        <v>0</v>
      </c>
      <c r="J9" s="10"/>
      <c r="L9" s="4" t="s">
        <v>35</v>
      </c>
      <c r="S9" s="10"/>
      <c r="T9" s="386" t="s">
        <v>108</v>
      </c>
      <c r="U9" s="37"/>
      <c r="V9" s="38" t="s">
        <v>109</v>
      </c>
      <c r="W9" s="39" t="s">
        <v>110</v>
      </c>
      <c r="X9" s="39" t="s">
        <v>111</v>
      </c>
      <c r="Y9" s="40" t="s">
        <v>112</v>
      </c>
      <c r="Z9" s="39" t="s">
        <v>113</v>
      </c>
      <c r="AA9" s="39" t="s">
        <v>114</v>
      </c>
      <c r="AB9" s="39" t="s">
        <v>115</v>
      </c>
    </row>
    <row r="10" spans="1:28" ht="15" customHeight="1" x14ac:dyDescent="0.15">
      <c r="A10" s="4" t="s">
        <v>7</v>
      </c>
      <c r="B10" s="5" t="s">
        <v>15</v>
      </c>
      <c r="C10" s="4" t="e">
        <f>INT(SUMPRODUCT(($E$50:$E$315=A10)*($F$50:$F$315=B10)*($N$50:$N$315)))+INT(SUMPRODUCT(($E$50:$E$315=A10)*($P$50:$P$315)))</f>
        <v>#REF!</v>
      </c>
      <c r="D10" s="4" t="e">
        <f t="shared" si="3"/>
        <v>#REF!</v>
      </c>
      <c r="E10" s="7" t="e">
        <f t="shared" si="4"/>
        <v>#REF!</v>
      </c>
      <c r="F10" s="80" t="e">
        <f t="shared" si="2"/>
        <v>#REF!</v>
      </c>
      <c r="G10" s="80" t="e">
        <f t="shared" si="5"/>
        <v>#REF!</v>
      </c>
      <c r="H10" s="84" t="e">
        <f>INT(SUMPRODUCT(($E$50:$E$315=A10)*($F$50:$F$315=B10)*($Q$50:$Q$315))/1000)</f>
        <v>#REF!</v>
      </c>
      <c r="J10" s="10"/>
      <c r="K10" s="4" t="s">
        <v>36</v>
      </c>
      <c r="M10" s="19" t="e">
        <f>#REF!</f>
        <v>#REF!</v>
      </c>
      <c r="N10" s="4">
        <v>0.02</v>
      </c>
      <c r="O10" s="19" t="e">
        <f>#REF!</f>
        <v>#REF!</v>
      </c>
      <c r="P10" s="19"/>
      <c r="S10" s="36"/>
      <c r="T10" s="387"/>
      <c r="U10" s="41" t="s">
        <v>116</v>
      </c>
      <c r="V10" s="42" t="e">
        <f>IF(OR($O$19="",$O$19=0,$O$19=1),$O$13,IF($O$13-$O$19*INT($O$13/$O$19)=0,$O$13/3,IF($O$13-$O$19*INT($O$13/$O$19)=2,INT($O$13/$O$19)+2,INT($O$13/$O$19)+1)))</f>
        <v>#REF!</v>
      </c>
      <c r="W10" s="50" t="e">
        <f>IF(#REF!="行わない",IF(OR($O$5="",$O$5=0),0,IF($M$19&lt;=$O$5,0,IF($M$19-$O$5&gt;V10,V10,$M$19-$O$5))),0)</f>
        <v>#REF!</v>
      </c>
      <c r="X10" s="50" t="e">
        <f>Z12</f>
        <v>#REF!</v>
      </c>
      <c r="Y10" s="51" t="e">
        <f>IF(OR(V10="",V10=0),0,V10-W10+X10)</f>
        <v>#REF!</v>
      </c>
      <c r="Z10" s="51">
        <v>0</v>
      </c>
      <c r="AA10" s="50" t="e">
        <f>$O$10</f>
        <v>#REF!</v>
      </c>
      <c r="AB10" s="50" t="e">
        <f>IF(OR(V10="",V10=0),0,Y10+AA10)</f>
        <v>#REF!</v>
      </c>
    </row>
    <row r="11" spans="1:28" ht="15" customHeight="1" x14ac:dyDescent="0.15">
      <c r="A11" s="4" t="s">
        <v>7</v>
      </c>
      <c r="B11" s="5" t="s">
        <v>16</v>
      </c>
      <c r="C11" s="4" t="e">
        <f>INT(SUMPRODUCT(($E$50:$E$315=A11)*($F$50:$F$315=B11)*($N$50:$N$315)))</f>
        <v>#REF!</v>
      </c>
      <c r="D11" s="4" t="e">
        <f t="shared" si="3"/>
        <v>#REF!</v>
      </c>
      <c r="E11" s="7" t="e">
        <f t="shared" si="4"/>
        <v>#REF!</v>
      </c>
      <c r="F11" s="80" t="e">
        <f t="shared" si="2"/>
        <v>#REF!</v>
      </c>
      <c r="G11" s="80" t="e">
        <f t="shared" si="5"/>
        <v>#REF!</v>
      </c>
      <c r="H11" s="80">
        <v>0</v>
      </c>
      <c r="J11" s="10"/>
      <c r="M11" s="19"/>
      <c r="S11" s="10"/>
      <c r="T11" s="387"/>
      <c r="U11" s="43" t="s">
        <v>117</v>
      </c>
      <c r="V11" s="52" t="e">
        <f>IF(OR($O$19="",$O$19=0,$O$19=1),0,IF($O$13="",0,IF($O$19=1,0,INT($O$13/3))))</f>
        <v>#REF!</v>
      </c>
      <c r="W11" s="53" t="e">
        <f>IF(#REF!="行わない",IF(OR($O$19="",$O$19=0,$O$19=1),0,IF($O$5="",0,IF($M$19-V10&lt;=$O$5,0,IF($O$19=1,0,IF($M$19-$O$5-W10&gt;=V11,V11,$M$19-$O$5-W10))))),0)</f>
        <v>#REF!</v>
      </c>
      <c r="X11" s="44" t="s">
        <v>118</v>
      </c>
      <c r="Y11" s="45" t="s">
        <v>119</v>
      </c>
      <c r="Z11" s="45" t="s">
        <v>120</v>
      </c>
      <c r="AA11" s="46"/>
      <c r="AB11" s="50" t="e">
        <f>IF(OR($O$19="",$O$19=0,$O$19=1),0,IF(V11=0,0,V11-W11))</f>
        <v>#REF!</v>
      </c>
    </row>
    <row r="12" spans="1:28" ht="15" customHeight="1" x14ac:dyDescent="0.15">
      <c r="A12" s="11" t="s">
        <v>7</v>
      </c>
      <c r="B12" s="12" t="s">
        <v>17</v>
      </c>
      <c r="C12" s="11" t="e">
        <f>INT(SUMPRODUCT(($E$50:$E$315=A12)*($F$50:$F$315=B12)*($N$50:$N$315)))</f>
        <v>#REF!</v>
      </c>
      <c r="D12" s="11" t="e">
        <f t="shared" si="3"/>
        <v>#REF!</v>
      </c>
      <c r="E12" s="13" t="e">
        <f t="shared" si="4"/>
        <v>#REF!</v>
      </c>
      <c r="F12" s="81" t="e">
        <f t="shared" si="2"/>
        <v>#REF!</v>
      </c>
      <c r="G12" s="81" t="e">
        <f t="shared" si="5"/>
        <v>#REF!</v>
      </c>
      <c r="H12" s="81">
        <v>0</v>
      </c>
      <c r="J12" s="10" t="s">
        <v>37</v>
      </c>
      <c r="K12" s="4" t="s">
        <v>26</v>
      </c>
      <c r="M12" s="4" t="s">
        <v>38</v>
      </c>
      <c r="N12" s="4" t="s">
        <v>39</v>
      </c>
      <c r="O12" s="4" t="s">
        <v>40</v>
      </c>
      <c r="S12" s="10"/>
      <c r="T12" s="388"/>
      <c r="U12" s="41" t="s">
        <v>121</v>
      </c>
      <c r="V12" s="42" t="e">
        <f>IF(OR($O$19="",$O$19=0,$O$19=1),0,IF($O$13="",0,IF($O$19=1,0,INT($O$13/3))))</f>
        <v>#REF!</v>
      </c>
      <c r="W12" s="50" t="e">
        <f>IF(#REF!="行わない",IF(OR($O$19="",$O$19=0,$O$19=1),0,IF($O$5="",0,IF($M$19-V10-V11&lt;=$O$5,0,IF($O$19=1,0,IF($M$19-$O$5-W10-W11&gt;=V12,V12,$M$19-$O$5-W10-W11))))),0)</f>
        <v>#REF!</v>
      </c>
      <c r="X12" s="52" t="e">
        <f>IF(#REF!="行わない",IF(OR($O$5="",$O$5=0),0,IF($O$19=1,IF($O$5&gt;=$M$19,0,W10),W10+W11+W12)),0)</f>
        <v>#REF!</v>
      </c>
      <c r="Y12" s="52" t="e">
        <f>IF($M$19-$O$5-X12-Z10&gt;0,$M$19-$O$5-X12-Z10,0)</f>
        <v>#REF!</v>
      </c>
      <c r="Z12" s="53" t="e">
        <f>IF(OR($O$5="",$O$5=0),0,IF($M$19&lt;=$O$5,$O$5-$M$19,0))</f>
        <v>#REF!</v>
      </c>
      <c r="AA12" s="47"/>
      <c r="AB12" s="50" t="e">
        <f>IF(OR($O$19="",$O$19=0,$O$19=1),0,IF(V12=0,0,V12-W12))</f>
        <v>#REF!</v>
      </c>
    </row>
    <row r="13" spans="1:28" ht="15" customHeight="1" x14ac:dyDescent="0.15">
      <c r="A13" s="4" t="s">
        <v>8</v>
      </c>
      <c r="B13" s="5" t="s">
        <v>15</v>
      </c>
      <c r="C13" s="4" t="e">
        <f>INT(SUMPRODUCT(($E$50:$E$315=A13)*($F$50:$F$315=B13)*($N$50:$N$315)))+INT(SUMPRODUCT(($E$50:$E$315=A13)*($P$50:$P$315)))</f>
        <v>#REF!</v>
      </c>
      <c r="D13" s="4" t="e">
        <f t="shared" si="3"/>
        <v>#REF!</v>
      </c>
      <c r="E13" s="7" t="e">
        <f t="shared" si="4"/>
        <v>#REF!</v>
      </c>
      <c r="F13" s="80" t="e">
        <f t="shared" si="2"/>
        <v>#REF!</v>
      </c>
      <c r="G13" s="80" t="e">
        <f t="shared" si="5"/>
        <v>#REF!</v>
      </c>
      <c r="H13" s="84" t="e">
        <f>INT(SUMPRODUCT(($E$50:$E$315=A13)*($F$50:$F$315=B13)*($Q$50:$Q$315))/1000)</f>
        <v>#REF!</v>
      </c>
      <c r="J13" s="10"/>
      <c r="K13" s="4" t="s">
        <v>30</v>
      </c>
      <c r="M13" s="19" t="e">
        <f>M14</f>
        <v>#REF!</v>
      </c>
      <c r="O13" s="19" t="e">
        <f>O14</f>
        <v>#REF!</v>
      </c>
      <c r="P13" s="19"/>
      <c r="Q13" s="19"/>
      <c r="S13" s="36"/>
      <c r="T13" s="48" t="s">
        <v>123</v>
      </c>
      <c r="U13" s="48"/>
      <c r="V13" s="48"/>
      <c r="W13" s="48"/>
      <c r="X13" s="48"/>
      <c r="Y13" s="48"/>
      <c r="Z13" s="49"/>
      <c r="AA13" s="48"/>
      <c r="AB13" s="48"/>
    </row>
    <row r="14" spans="1:28" ht="15" customHeight="1" x14ac:dyDescent="0.15">
      <c r="A14" s="4" t="s">
        <v>8</v>
      </c>
      <c r="B14" s="5" t="s">
        <v>16</v>
      </c>
      <c r="C14" s="4" t="e">
        <f>INT(SUMPRODUCT(($E$50:$E$315=A14)*($F$50:$F$315=B14)*($N$50:$N$315)))</f>
        <v>#REF!</v>
      </c>
      <c r="D14" s="4" t="e">
        <f t="shared" si="3"/>
        <v>#REF!</v>
      </c>
      <c r="E14" s="7" t="e">
        <f t="shared" si="4"/>
        <v>#REF!</v>
      </c>
      <c r="F14" s="80" t="e">
        <f t="shared" si="2"/>
        <v>#REF!</v>
      </c>
      <c r="G14" s="80" t="e">
        <f t="shared" si="5"/>
        <v>#REF!</v>
      </c>
      <c r="H14" s="80">
        <v>0</v>
      </c>
      <c r="J14" s="10"/>
      <c r="K14" s="4" t="s">
        <v>31</v>
      </c>
      <c r="M14" s="19" t="e">
        <f>M6</f>
        <v>#REF!</v>
      </c>
      <c r="O14" s="19" t="e">
        <f>O6</f>
        <v>#REF!</v>
      </c>
      <c r="P14" s="19"/>
      <c r="S14" s="36"/>
      <c r="T14" s="386" t="s">
        <v>108</v>
      </c>
      <c r="U14" s="37"/>
      <c r="V14" s="38" t="s">
        <v>109</v>
      </c>
      <c r="W14" s="39" t="s">
        <v>110</v>
      </c>
      <c r="X14" s="39" t="s">
        <v>111</v>
      </c>
      <c r="Y14" s="40" t="s">
        <v>112</v>
      </c>
      <c r="Z14" s="39" t="s">
        <v>113</v>
      </c>
      <c r="AA14" s="39" t="s">
        <v>114</v>
      </c>
      <c r="AB14" s="39" t="s">
        <v>115</v>
      </c>
    </row>
    <row r="15" spans="1:28" ht="15" customHeight="1" x14ac:dyDescent="0.15">
      <c r="A15" s="11" t="s">
        <v>8</v>
      </c>
      <c r="B15" s="12" t="s">
        <v>17</v>
      </c>
      <c r="C15" s="11" t="e">
        <f>INT(SUMPRODUCT(($E$50:$E$315=A15)*($F$50:$F$315=B15)*($N$50:$N$315)))</f>
        <v>#REF!</v>
      </c>
      <c r="D15" s="11" t="e">
        <f t="shared" si="3"/>
        <v>#REF!</v>
      </c>
      <c r="E15" s="13" t="e">
        <f t="shared" si="4"/>
        <v>#REF!</v>
      </c>
      <c r="F15" s="81" t="e">
        <f t="shared" si="2"/>
        <v>#REF!</v>
      </c>
      <c r="G15" s="81" t="e">
        <f t="shared" si="5"/>
        <v>#REF!</v>
      </c>
      <c r="H15" s="81">
        <v>0</v>
      </c>
      <c r="J15" s="10"/>
      <c r="K15" s="4" t="s">
        <v>32</v>
      </c>
      <c r="L15" s="4" t="s">
        <v>33</v>
      </c>
      <c r="R15" s="4" t="s">
        <v>130</v>
      </c>
      <c r="S15" s="10"/>
      <c r="T15" s="387"/>
      <c r="U15" s="41" t="s">
        <v>116</v>
      </c>
      <c r="V15" s="42" t="e">
        <f>IF(OR($O$19="",$O$19=0,$O$19=1),$O$13,IF($O$13-$O$19*INT($O$13/$O$19)=0,$O$13/3,IF($O$13-$O$19*INT($O$13/$O$19)=2,INT($O$13/$O$19)+2,INT($O$13/$O$19)+1)))</f>
        <v>#REF!</v>
      </c>
      <c r="W15" s="50">
        <v>0</v>
      </c>
      <c r="X15" s="50" t="e">
        <f>Z17</f>
        <v>#REF!</v>
      </c>
      <c r="Y15" s="51" t="e">
        <f>IF(OR(V15="",V15=0),0,V15-W15+X15)</f>
        <v>#REF!</v>
      </c>
      <c r="Z15" s="51" t="e">
        <f>IF(#REF!="行わない",IF(OR($O$5="",$O$5=0),0,IF($M$19-$O$5&gt;$O$10,$O$10,IF($M$19-$O$5&lt;0,0,$M$19-$O$5))),0)</f>
        <v>#REF!</v>
      </c>
      <c r="AA15" s="50" t="e">
        <f>$O$10-Z15</f>
        <v>#REF!</v>
      </c>
      <c r="AB15" s="50" t="e">
        <f>IF(OR(V15="",V15=0),0,Y15+AA15)</f>
        <v>#REF!</v>
      </c>
    </row>
    <row r="16" spans="1:28" ht="15" customHeight="1" x14ac:dyDescent="0.15">
      <c r="A16" s="4" t="s">
        <v>2</v>
      </c>
      <c r="B16" s="5" t="s">
        <v>15</v>
      </c>
      <c r="C16" s="4" t="e">
        <f>INT(SUMPRODUCT(($E$50:$E$315=A16)*($F$50:$F$315=B16)*($N$50:$N$315)))+INT(SUMPRODUCT(($E$50:$E$315=A16)*($P$50:$P$315)))</f>
        <v>#REF!</v>
      </c>
      <c r="D16" s="4" t="e">
        <f t="shared" si="3"/>
        <v>#REF!</v>
      </c>
      <c r="E16" s="7" t="e">
        <f t="shared" si="4"/>
        <v>#REF!</v>
      </c>
      <c r="F16" s="80" t="e">
        <f t="shared" si="2"/>
        <v>#REF!</v>
      </c>
      <c r="G16" s="80" t="e">
        <f t="shared" si="5"/>
        <v>#REF!</v>
      </c>
      <c r="H16" s="84" t="e">
        <f>INT(SUMPRODUCT(($E$50:$E$315=A16)*($F$50:$F$315=B16)*($Q$50:$Q$315))/1000)</f>
        <v>#REF!</v>
      </c>
      <c r="J16" s="10"/>
      <c r="L16" s="4" t="s">
        <v>34</v>
      </c>
      <c r="R16" s="4" t="e">
        <f>IF(#REF!="",4,#REF!)</f>
        <v>#REF!</v>
      </c>
      <c r="S16" s="10"/>
      <c r="T16" s="387"/>
      <c r="U16" s="43" t="s">
        <v>117</v>
      </c>
      <c r="V16" s="52" t="e">
        <f>IF(OR($O$19="",$O$19=0,$O$19=1),0,IF($O$13="",0,IF($O$19=1,0,INT($O$13/3))))</f>
        <v>#REF!</v>
      </c>
      <c r="W16" s="53">
        <v>0</v>
      </c>
      <c r="X16" s="44" t="s">
        <v>118</v>
      </c>
      <c r="Y16" s="45" t="s">
        <v>119</v>
      </c>
      <c r="Z16" s="45" t="s">
        <v>120</v>
      </c>
      <c r="AA16" s="46"/>
      <c r="AB16" s="50" t="e">
        <f>IF(OR($O$19="",$O$19=0,$O$19=1),0,IF(V16=0,0,V16-W16))</f>
        <v>#REF!</v>
      </c>
    </row>
    <row r="17" spans="1:28" ht="15" customHeight="1" x14ac:dyDescent="0.15">
      <c r="A17" s="4" t="s">
        <v>2</v>
      </c>
      <c r="B17" s="5" t="s">
        <v>16</v>
      </c>
      <c r="C17" s="4" t="e">
        <f>INT(SUMPRODUCT(($E$50:$E$315=A17)*($F$50:$F$315=B17)*($N$50:$N$315)))</f>
        <v>#REF!</v>
      </c>
      <c r="D17" s="4" t="e">
        <f t="shared" si="3"/>
        <v>#REF!</v>
      </c>
      <c r="E17" s="7" t="e">
        <f t="shared" si="4"/>
        <v>#REF!</v>
      </c>
      <c r="F17" s="80" t="e">
        <f t="shared" si="2"/>
        <v>#REF!</v>
      </c>
      <c r="G17" s="80" t="e">
        <f t="shared" si="5"/>
        <v>#REF!</v>
      </c>
      <c r="H17" s="80">
        <v>0</v>
      </c>
      <c r="J17" s="10"/>
      <c r="L17" s="4" t="s">
        <v>35</v>
      </c>
      <c r="R17" s="4" t="s">
        <v>131</v>
      </c>
      <c r="S17" s="10"/>
      <c r="T17" s="388"/>
      <c r="U17" s="41" t="s">
        <v>121</v>
      </c>
      <c r="V17" s="42" t="e">
        <f>IF(OR($O$19="",$O$19=0,$O$19=1),0,IF($O$13="",0,IF($O$19=1,0,INT($O$13/3))))</f>
        <v>#REF!</v>
      </c>
      <c r="W17" s="50">
        <v>0</v>
      </c>
      <c r="X17" s="52" t="e">
        <f>Z15</f>
        <v>#REF!</v>
      </c>
      <c r="Y17" s="52" t="e">
        <f>IF($M$19-$O$5-X17&gt;0,$M$19-$O$5-X17,0)</f>
        <v>#REF!</v>
      </c>
      <c r="Z17" s="53" t="e">
        <f>IF(OR($O$5="",$O$5=0),0,IF($M$19&lt;=$O$5,$O$5-$M$19,0))</f>
        <v>#REF!</v>
      </c>
      <c r="AA17" s="47"/>
      <c r="AB17" s="50" t="e">
        <f>IF(OR($O$19="",$O$19=0,$O$19=1),0,IF(V17=0,0,V17-W17))</f>
        <v>#REF!</v>
      </c>
    </row>
    <row r="18" spans="1:28" ht="15" customHeight="1" x14ac:dyDescent="0.15">
      <c r="A18" s="11" t="s">
        <v>2</v>
      </c>
      <c r="B18" s="12" t="s">
        <v>17</v>
      </c>
      <c r="C18" s="11" t="e">
        <f>INT(SUMPRODUCT(($E$50:$E$315=A18)*($F$50:$F$315=B18)*($N$50:$N$315)))</f>
        <v>#REF!</v>
      </c>
      <c r="D18" s="11" t="e">
        <f t="shared" si="3"/>
        <v>#REF!</v>
      </c>
      <c r="E18" s="13" t="e">
        <f t="shared" si="4"/>
        <v>#REF!</v>
      </c>
      <c r="F18" s="81" t="e">
        <f t="shared" si="2"/>
        <v>#REF!</v>
      </c>
      <c r="G18" s="81" t="e">
        <f t="shared" si="5"/>
        <v>#REF!</v>
      </c>
      <c r="H18" s="81">
        <v>0</v>
      </c>
      <c r="J18" s="10"/>
      <c r="R18" s="4" t="e">
        <f>IF(AND(R20="還付なし",R16&lt;&gt;""),"表示","非表示")</f>
        <v>#REF!</v>
      </c>
      <c r="S18" s="10"/>
      <c r="T18" s="48" t="s">
        <v>124</v>
      </c>
      <c r="U18" s="48"/>
      <c r="V18" s="48"/>
      <c r="W18" s="48"/>
      <c r="X18" s="48"/>
      <c r="Y18" s="48"/>
      <c r="Z18" s="48"/>
      <c r="AA18" s="48"/>
      <c r="AB18" s="48"/>
    </row>
    <row r="19" spans="1:28" ht="15" customHeight="1" x14ac:dyDescent="0.15">
      <c r="A19" s="4" t="s">
        <v>9</v>
      </c>
      <c r="B19" s="5" t="s">
        <v>15</v>
      </c>
      <c r="C19" s="4" t="e">
        <f>INT(SUMPRODUCT(($E$50:$E$315=A19)*($F$50:$F$315=B19)*($N$50:$N$315)))+INT(SUMPRODUCT(($E$50:$E$315=A19)*($P$50:$P$315)))</f>
        <v>#REF!</v>
      </c>
      <c r="D19" s="4" t="e">
        <f t="shared" ref="D19" si="6">INT(SUMPRODUCT(($E$50:$E$315=A19)*($F$50:$F$315=B19)*($J$50:$J$315)))</f>
        <v>#REF!</v>
      </c>
      <c r="E19" s="7" t="e">
        <f t="shared" ref="E19" si="7">INT(SUMPRODUCT(($E$50:$E$315=A19)*($F$50:$F$315=B19)*($K$50:$K$315)))</f>
        <v>#REF!</v>
      </c>
      <c r="F19" s="80" t="e">
        <f t="shared" si="2"/>
        <v>#REF!</v>
      </c>
      <c r="G19" s="80" t="e">
        <f t="shared" si="5"/>
        <v>#REF!</v>
      </c>
      <c r="H19" s="84" t="e">
        <f>INT(SUMPRODUCT(($E$50:$E$315=A19)*($F$50:$F$315=B19)*($Q$50:$Q$315))/1000)</f>
        <v>#REF!</v>
      </c>
      <c r="J19" s="10" t="s">
        <v>41</v>
      </c>
      <c r="M19" s="20" t="e">
        <f>#REF!</f>
        <v>#REF!</v>
      </c>
      <c r="N19" s="4" t="s">
        <v>42</v>
      </c>
      <c r="O19" s="4" t="e">
        <f>#REF!</f>
        <v>#REF!</v>
      </c>
      <c r="R19" s="4" t="s">
        <v>43</v>
      </c>
      <c r="S19" s="10"/>
      <c r="T19" s="386" t="s">
        <v>108</v>
      </c>
      <c r="U19" s="37"/>
      <c r="V19" s="38" t="s">
        <v>109</v>
      </c>
      <c r="W19" s="39" t="s">
        <v>110</v>
      </c>
      <c r="X19" s="39" t="s">
        <v>111</v>
      </c>
      <c r="Y19" s="40" t="s">
        <v>112</v>
      </c>
      <c r="Z19" s="39" t="s">
        <v>113</v>
      </c>
      <c r="AA19" s="39" t="s">
        <v>114</v>
      </c>
      <c r="AB19" s="39" t="s">
        <v>115</v>
      </c>
    </row>
    <row r="20" spans="1:28" ht="15" customHeight="1" x14ac:dyDescent="0.15">
      <c r="A20" s="4" t="s">
        <v>9</v>
      </c>
      <c r="B20" s="5" t="s">
        <v>16</v>
      </c>
      <c r="C20" s="4" t="e">
        <f>INT(SUMPRODUCT(($E$50:$E$315=A20)*($F$50:$F$315=B20)*($N$50:$N$315)))</f>
        <v>#REF!</v>
      </c>
      <c r="D20" s="4" t="e">
        <f>INT(SUMPRODUCT(($E$50:$E$315=A20)*($F$50:$F$315=B20)*($J$50:$J$315)))</f>
        <v>#REF!</v>
      </c>
      <c r="E20" s="7" t="e">
        <f>INT(SUMPRODUCT(($E$50:$E$315=A20)*($F$50:$F$315=B20)*($K$50:$K$315)))</f>
        <v>#REF!</v>
      </c>
      <c r="F20" s="80" t="e">
        <f t="shared" si="2"/>
        <v>#REF!</v>
      </c>
      <c r="G20" s="80" t="e">
        <f t="shared" si="5"/>
        <v>#REF!</v>
      </c>
      <c r="H20" s="80">
        <v>0</v>
      </c>
      <c r="J20" s="10"/>
      <c r="R20" s="4" t="e">
        <f>IF(AND(#REF!="行わない",O5*2&lt;=M19),"還付なし","還付あり")</f>
        <v>#REF!</v>
      </c>
      <c r="S20" s="10"/>
      <c r="T20" s="387"/>
      <c r="U20" s="41" t="s">
        <v>116</v>
      </c>
      <c r="V20" s="42" t="e">
        <f>IF(OR($O$19="",$O$19=0,$O$19=1),$O$13,IF($O$13-$O$19*INT($O$13/$O$19)=0,$O$13/3,IF($O$13-$O$19*INT($O$13/$O$19)=2,INT($O$13/$O$19)+2,INT($O$13/$O$19)+1)))</f>
        <v>#REF!</v>
      </c>
      <c r="W20" s="50" t="e">
        <f>IF(#REF!="行わない",IF(OR($O$5="",$O$5=0),0,IF($M$19&lt;=$O$5,0,IF($M$19-$O$5&gt;V20,V20,$M$19-$O$5))),0)</f>
        <v>#REF!</v>
      </c>
      <c r="X20" s="50" t="e">
        <f>Z22</f>
        <v>#REF!</v>
      </c>
      <c r="Y20" s="51" t="e">
        <f>IF(OR(V20="",V20=0),0,IF(V20&lt;W20,V20,V20-W20+X20))</f>
        <v>#REF!</v>
      </c>
      <c r="Z20" s="51" t="e">
        <f>IF(#REF!="行わない",IF(OR($O$5="",$O$5=0),0,IF($M$19-$O$5&gt;W20,IF($M$19-$O$5-W20&gt;$O$10,$O$10,$M$19-$O$5-W20),0)),0)</f>
        <v>#REF!</v>
      </c>
      <c r="AA20" s="50" t="e">
        <f>$O$10-Z20</f>
        <v>#REF!</v>
      </c>
      <c r="AB20" s="50" t="e">
        <f>IF(OR(V20="",V20=0),0,Y20+AA20)</f>
        <v>#REF!</v>
      </c>
    </row>
    <row r="21" spans="1:28" ht="15" customHeight="1" x14ac:dyDescent="0.15">
      <c r="A21" s="11" t="s">
        <v>9</v>
      </c>
      <c r="B21" s="12" t="s">
        <v>17</v>
      </c>
      <c r="C21" s="11" t="e">
        <f>INT(SUMPRODUCT(($E$50:$E$315=A21)*($F$50:$F$315=B21)*($N$50:$N$315)))</f>
        <v>#REF!</v>
      </c>
      <c r="D21" s="11" t="e">
        <f t="shared" ref="D21:D30" si="8">INT(SUMPRODUCT(($E$50:$E$315=A21)*($F$50:$F$315=B21)*($J$50:$J$315)))</f>
        <v>#REF!</v>
      </c>
      <c r="E21" s="13" t="e">
        <f t="shared" ref="E21:E30" si="9">INT(SUMPRODUCT(($E$50:$E$315=A21)*($F$50:$F$315=B21)*($K$50:$K$315)))</f>
        <v>#REF!</v>
      </c>
      <c r="F21" s="81" t="e">
        <f t="shared" si="2"/>
        <v>#REF!</v>
      </c>
      <c r="G21" s="81" t="e">
        <f t="shared" si="5"/>
        <v>#REF!</v>
      </c>
      <c r="H21" s="81">
        <v>0</v>
      </c>
      <c r="J21" s="10" t="s">
        <v>44</v>
      </c>
      <c r="L21" s="4" t="s">
        <v>45</v>
      </c>
      <c r="M21" s="4" t="s">
        <v>46</v>
      </c>
      <c r="N21" s="4" t="s">
        <v>47</v>
      </c>
      <c r="Q21" s="4" t="s">
        <v>48</v>
      </c>
      <c r="R21" s="4" t="s">
        <v>49</v>
      </c>
      <c r="S21" s="10"/>
      <c r="T21" s="387"/>
      <c r="U21" s="43" t="s">
        <v>117</v>
      </c>
      <c r="V21" s="52" t="e">
        <f>IF(OR($O$19="",$O$19=0,$O$19=1),0,IF($O$13="",0,IF($O$19=1,0,INT($O$13/3))))</f>
        <v>#REF!</v>
      </c>
      <c r="W21" s="53" t="e">
        <f>IF(#REF!="行わない",IF(OR($O$19="",$O$19=0,$O$19=1),0,IF($O$5="",0,IF($M$19-$O$5-W20-Z20&lt;0,0,IF(V21&lt;$M$19-$O$5-W20-Z20,V21,$M$19-$O$5-W20-Z20)))),0)</f>
        <v>#REF!</v>
      </c>
      <c r="X21" s="44" t="s">
        <v>118</v>
      </c>
      <c r="Y21" s="45" t="s">
        <v>119</v>
      </c>
      <c r="Z21" s="45" t="s">
        <v>120</v>
      </c>
      <c r="AA21" s="46"/>
      <c r="AB21" s="50" t="e">
        <f>IF(OR($O$19="",$O$19=0,$O$19=1),0,IF(V21=0,0,V21-W21))</f>
        <v>#REF!</v>
      </c>
    </row>
    <row r="22" spans="1:28" ht="15" customHeight="1" x14ac:dyDescent="0.15">
      <c r="A22" s="4" t="s">
        <v>10</v>
      </c>
      <c r="B22" s="5" t="s">
        <v>15</v>
      </c>
      <c r="C22" s="4" t="e">
        <f>INT(SUMPRODUCT(($E$50:$E$315=A22)*($F$50:$F$315=B22)*($N$50:$N$315)))+INT(SUMPRODUCT(($E$50:$E$315=A22)*($P$50:$P$315)))</f>
        <v>#REF!</v>
      </c>
      <c r="D22" s="4" t="e">
        <f t="shared" si="8"/>
        <v>#REF!</v>
      </c>
      <c r="E22" s="7" t="e">
        <f t="shared" si="9"/>
        <v>#REF!</v>
      </c>
      <c r="F22" s="80" t="e">
        <f t="shared" si="2"/>
        <v>#REF!</v>
      </c>
      <c r="G22" s="80" t="e">
        <f t="shared" si="5"/>
        <v>#REF!</v>
      </c>
      <c r="H22" s="84" t="e">
        <f>INT(SUMPRODUCT(($E$50:$E$315=A22)*($F$50:$F$315=B22)*($Q$50:$Q$315))/1000)</f>
        <v>#REF!</v>
      </c>
      <c r="J22" s="10"/>
      <c r="L22" s="54" t="e">
        <f>X7</f>
        <v>#REF!</v>
      </c>
      <c r="M22" s="54" t="e">
        <f>Y7</f>
        <v>#REF!</v>
      </c>
      <c r="N22" s="54" t="e">
        <f>Z7</f>
        <v>#REF!</v>
      </c>
      <c r="Q22" s="4" t="e">
        <f>IF(OR(M6=M9,AND(M6&gt;0,M9&gt;0)),"一元",IF(M9=0,"二元（労災）","二元（雇用）"))</f>
        <v>#REF!</v>
      </c>
      <c r="R22" s="4" t="e">
        <f>IF(O13&gt;=200000,"可能","不可能")</f>
        <v>#REF!</v>
      </c>
      <c r="S22" s="10"/>
      <c r="T22" s="388"/>
      <c r="U22" s="41" t="s">
        <v>121</v>
      </c>
      <c r="V22" s="42" t="e">
        <f>IF(OR($O$19="",$O$19=0,$O$19=1),0,IF($O$13="",0,IF($O$19=1,0,INT($O$13/3))))</f>
        <v>#REF!</v>
      </c>
      <c r="W22" s="50" t="e">
        <f>IF(#REF!="行わない",IF(OR($O$19="",$O$19=0,$O$19=1),0,IF($O$5="",0,IF($M$19-$O$5-W20-Z20-W21&lt;0,0,IF(V21&lt;$M$19-$O$5-W20-Z20-W21,V21,$M$19-$O$5-W20-Z20-W21)))),0)</f>
        <v>#REF!</v>
      </c>
      <c r="X22" s="52" t="e">
        <f>IF(#REF!="行わない",IF(OR($O$5="",$O$5=0),0,IF($O$19=1,IF($O$5&gt;=$M$19,0,W20+Z20),W20+W21+W22+Z20)),0)</f>
        <v>#REF!</v>
      </c>
      <c r="Y22" s="52" t="e">
        <f>IF($M$19-$O$5-X22&gt;0,$M$19-$O$5-X22,0)</f>
        <v>#REF!</v>
      </c>
      <c r="Z22" s="53" t="e">
        <f>IF(OR($O$5="",$O$5=0),0,IF($M$19&lt;=$O$5,$O$5-$M$19,0))</f>
        <v>#REF!</v>
      </c>
      <c r="AA22" s="47"/>
      <c r="AB22" s="50" t="e">
        <f>IF(OR($O$19="",$O$19=0,$O$19=1),0,IF(V22=0,0,V22-W22))</f>
        <v>#REF!</v>
      </c>
    </row>
    <row r="23" spans="1:28" ht="15" customHeight="1" x14ac:dyDescent="0.15">
      <c r="A23" s="4" t="s">
        <v>10</v>
      </c>
      <c r="B23" s="5" t="s">
        <v>16</v>
      </c>
      <c r="C23" s="4" t="e">
        <f>INT(SUMPRODUCT(($E$50:$E$315=A23)*($F$50:$F$315=B23)*($N$50:$N$315)))</f>
        <v>#REF!</v>
      </c>
      <c r="D23" s="4" t="e">
        <f t="shared" si="8"/>
        <v>#REF!</v>
      </c>
      <c r="E23" s="7" t="e">
        <f t="shared" si="9"/>
        <v>#REF!</v>
      </c>
      <c r="F23" s="80" t="e">
        <f t="shared" si="2"/>
        <v>#REF!</v>
      </c>
      <c r="G23" s="80" t="e">
        <f t="shared" si="5"/>
        <v>#REF!</v>
      </c>
      <c r="H23" s="80">
        <v>0</v>
      </c>
      <c r="J23" s="10"/>
      <c r="S23" s="10"/>
      <c r="T23" s="48" t="s">
        <v>125</v>
      </c>
      <c r="U23" s="48"/>
      <c r="V23" s="48"/>
      <c r="W23" s="49"/>
      <c r="X23" s="49"/>
      <c r="Y23" s="49"/>
      <c r="Z23" s="49"/>
      <c r="AA23" s="49"/>
      <c r="AB23" s="48"/>
    </row>
    <row r="24" spans="1:28" ht="15" customHeight="1" x14ac:dyDescent="0.15">
      <c r="A24" s="11" t="s">
        <v>10</v>
      </c>
      <c r="B24" s="12" t="s">
        <v>17</v>
      </c>
      <c r="C24" s="11" t="e">
        <f>INT(SUMPRODUCT(($E$50:$E$315=A24)*($F$50:$F$315=B24)*($N$50:$N$315)))</f>
        <v>#REF!</v>
      </c>
      <c r="D24" s="11" t="e">
        <f t="shared" si="8"/>
        <v>#REF!</v>
      </c>
      <c r="E24" s="13" t="e">
        <f t="shared" si="9"/>
        <v>#REF!</v>
      </c>
      <c r="F24" s="81" t="e">
        <f t="shared" si="2"/>
        <v>#REF!</v>
      </c>
      <c r="G24" s="81" t="e">
        <f t="shared" si="5"/>
        <v>#REF!</v>
      </c>
      <c r="H24" s="81">
        <v>0</v>
      </c>
      <c r="J24" s="10" t="s">
        <v>50</v>
      </c>
      <c r="L24" s="4" t="s">
        <v>51</v>
      </c>
      <c r="M24" s="4" t="s">
        <v>45</v>
      </c>
      <c r="N24" s="4" t="s">
        <v>47</v>
      </c>
      <c r="O24" s="4" t="s">
        <v>52</v>
      </c>
      <c r="P24" s="4" t="s">
        <v>132</v>
      </c>
      <c r="Q24" s="4" t="s">
        <v>36</v>
      </c>
      <c r="R24" s="4" t="s">
        <v>53</v>
      </c>
      <c r="S24" s="10"/>
      <c r="T24" s="48"/>
      <c r="U24" s="48" t="s">
        <v>126</v>
      </c>
      <c r="V24" s="48"/>
      <c r="W24" s="48"/>
      <c r="X24" s="48"/>
      <c r="Y24" s="48"/>
      <c r="Z24" s="49"/>
      <c r="AA24" s="48"/>
      <c r="AB24" s="48"/>
    </row>
    <row r="25" spans="1:28" ht="15" customHeight="1" x14ac:dyDescent="0.15">
      <c r="A25" s="4" t="s">
        <v>11</v>
      </c>
      <c r="B25" s="5" t="s">
        <v>15</v>
      </c>
      <c r="C25" s="4" t="e">
        <f>INT(SUMPRODUCT(($E$50:$E$315=A25)*($F$50:$F$315=B25)*($N$50:$N$315)))+INT(SUMPRODUCT(($E$50:$E$315=A25)*($P$50:$P$315)))</f>
        <v>#REF!</v>
      </c>
      <c r="D25" s="4" t="e">
        <f t="shared" si="8"/>
        <v>#REF!</v>
      </c>
      <c r="E25" s="7" t="e">
        <f t="shared" si="9"/>
        <v>#REF!</v>
      </c>
      <c r="F25" s="80" t="e">
        <f t="shared" si="2"/>
        <v>#REF!</v>
      </c>
      <c r="G25" s="80" t="e">
        <f t="shared" si="5"/>
        <v>#REF!</v>
      </c>
      <c r="H25" s="84" t="e">
        <f>INT(SUMPRODUCT(($E$50:$E$315=A25)*($F$50:$F$315=B25)*($Q$50:$Q$315))/1000)</f>
        <v>#REF!</v>
      </c>
      <c r="J25" s="10"/>
      <c r="K25" s="4" t="s">
        <v>54</v>
      </c>
      <c r="L25" s="54" t="e">
        <f t="shared" ref="L25:R25" si="10">V5</f>
        <v>#REF!</v>
      </c>
      <c r="M25" s="54" t="e">
        <f t="shared" si="10"/>
        <v>#REF!</v>
      </c>
      <c r="N25" s="54" t="e">
        <f t="shared" si="10"/>
        <v>#REF!</v>
      </c>
      <c r="O25" s="54" t="e">
        <f t="shared" si="10"/>
        <v>#REF!</v>
      </c>
      <c r="P25" s="54" t="e">
        <f t="shared" si="10"/>
        <v>#REF!</v>
      </c>
      <c r="Q25" s="19" t="e">
        <f t="shared" si="10"/>
        <v>#REF!</v>
      </c>
      <c r="R25" s="54" t="e">
        <f t="shared" si="10"/>
        <v>#REF!</v>
      </c>
      <c r="S25" s="10"/>
      <c r="T25" s="48"/>
      <c r="U25" s="48" t="s">
        <v>127</v>
      </c>
      <c r="V25" s="48"/>
      <c r="W25" s="49"/>
      <c r="X25" s="48"/>
      <c r="Y25" s="48"/>
      <c r="Z25" s="49"/>
      <c r="AA25" s="48"/>
      <c r="AB25" s="48"/>
    </row>
    <row r="26" spans="1:28" ht="15" customHeight="1" x14ac:dyDescent="0.15">
      <c r="A26" s="4" t="s">
        <v>11</v>
      </c>
      <c r="B26" s="5" t="s">
        <v>16</v>
      </c>
      <c r="C26" s="4" t="e">
        <f>INT(SUMPRODUCT(($E$50:$E$315=A26)*($F$50:$F$315=B26)*($N$50:$N$315)))</f>
        <v>#REF!</v>
      </c>
      <c r="D26" s="4" t="e">
        <f t="shared" si="8"/>
        <v>#REF!</v>
      </c>
      <c r="E26" s="7" t="e">
        <f t="shared" si="9"/>
        <v>#REF!</v>
      </c>
      <c r="F26" s="80" t="e">
        <f t="shared" si="2"/>
        <v>#REF!</v>
      </c>
      <c r="G26" s="80" t="e">
        <f t="shared" si="5"/>
        <v>#REF!</v>
      </c>
      <c r="H26" s="80">
        <v>0</v>
      </c>
      <c r="J26" s="10"/>
      <c r="K26" s="4" t="s">
        <v>55</v>
      </c>
      <c r="L26" s="54" t="e">
        <f>V6</f>
        <v>#REF!</v>
      </c>
      <c r="M26" s="54" t="e">
        <f>W6</f>
        <v>#REF!</v>
      </c>
      <c r="R26" s="54" t="e">
        <f>AB6</f>
        <v>#REF!</v>
      </c>
      <c r="S26" s="10"/>
      <c r="T26" s="48"/>
      <c r="U26" s="48" t="s">
        <v>128</v>
      </c>
      <c r="V26" s="48"/>
      <c r="W26" s="48"/>
      <c r="X26" s="48"/>
      <c r="Y26" s="48"/>
      <c r="Z26" s="49"/>
      <c r="AA26" s="48"/>
      <c r="AB26" s="48"/>
    </row>
    <row r="27" spans="1:28" ht="15" customHeight="1" x14ac:dyDescent="0.15">
      <c r="A27" s="11" t="s">
        <v>11</v>
      </c>
      <c r="B27" s="12" t="s">
        <v>17</v>
      </c>
      <c r="C27" s="11" t="e">
        <f>INT(SUMPRODUCT(($E$50:$E$315=A27)*($F$50:$F$315=B27)*($N$50:$N$315)))</f>
        <v>#REF!</v>
      </c>
      <c r="D27" s="11" t="e">
        <f t="shared" si="8"/>
        <v>#REF!</v>
      </c>
      <c r="E27" s="13" t="e">
        <f t="shared" si="9"/>
        <v>#REF!</v>
      </c>
      <c r="F27" s="81" t="e">
        <f t="shared" si="2"/>
        <v>#REF!</v>
      </c>
      <c r="G27" s="81" t="e">
        <f t="shared" si="5"/>
        <v>#REF!</v>
      </c>
      <c r="H27" s="81">
        <v>0</v>
      </c>
      <c r="J27" s="14"/>
      <c r="K27" s="11" t="s">
        <v>56</v>
      </c>
      <c r="L27" s="55" t="e">
        <f>V7</f>
        <v>#REF!</v>
      </c>
      <c r="M27" s="55" t="e">
        <f>W7</f>
        <v>#REF!</v>
      </c>
      <c r="N27" s="11"/>
      <c r="O27" s="11"/>
      <c r="P27" s="11"/>
      <c r="Q27" s="11"/>
      <c r="R27" s="55" t="e">
        <f>AB7</f>
        <v>#REF!</v>
      </c>
      <c r="S27" s="10"/>
      <c r="T27" s="48"/>
      <c r="U27" s="48" t="s">
        <v>129</v>
      </c>
      <c r="V27" s="48"/>
      <c r="W27" s="48"/>
      <c r="X27" s="48"/>
      <c r="Y27" s="48"/>
      <c r="Z27" s="49"/>
      <c r="AA27" s="48"/>
      <c r="AB27" s="48"/>
    </row>
    <row r="28" spans="1:28" ht="15" customHeight="1" x14ac:dyDescent="0.15">
      <c r="A28" s="4" t="s">
        <v>12</v>
      </c>
      <c r="B28" s="5" t="s">
        <v>15</v>
      </c>
      <c r="C28" s="4" t="e">
        <f>INT(SUMPRODUCT(($E$50:$E$315=A28)*($F$50:$F$315=B28)*($N$50:$N$315)))+INT(SUMPRODUCT(($E$50:$E$315=A28)*($P$50:$P$315)))</f>
        <v>#REF!</v>
      </c>
      <c r="D28" s="4" t="e">
        <f t="shared" si="8"/>
        <v>#REF!</v>
      </c>
      <c r="E28" s="7" t="e">
        <f t="shared" si="9"/>
        <v>#REF!</v>
      </c>
      <c r="F28" s="80" t="e">
        <f t="shared" si="2"/>
        <v>#REF!</v>
      </c>
      <c r="G28" s="80" t="e">
        <f t="shared" si="5"/>
        <v>#REF!</v>
      </c>
      <c r="H28" s="84" t="e">
        <f>INT(SUMPRODUCT(($E$50:$E$315=A28)*($F$50:$F$315=B28)*($Q$50:$Q$315))/1000)</f>
        <v>#REF!</v>
      </c>
      <c r="Q28" s="19"/>
      <c r="T28" s="386" t="s">
        <v>108</v>
      </c>
      <c r="U28" s="37"/>
      <c r="V28" s="38" t="s">
        <v>109</v>
      </c>
      <c r="W28" s="39" t="s">
        <v>110</v>
      </c>
      <c r="X28" s="39" t="s">
        <v>111</v>
      </c>
      <c r="Y28" s="40" t="s">
        <v>112</v>
      </c>
      <c r="Z28" s="39" t="s">
        <v>113</v>
      </c>
      <c r="AA28" s="39" t="s">
        <v>114</v>
      </c>
      <c r="AB28" s="39" t="s">
        <v>115</v>
      </c>
    </row>
    <row r="29" spans="1:28" ht="15" customHeight="1" x14ac:dyDescent="0.15">
      <c r="A29" s="4" t="s">
        <v>12</v>
      </c>
      <c r="B29" s="5" t="s">
        <v>16</v>
      </c>
      <c r="C29" s="4" t="e">
        <f>INT(SUMPRODUCT(($E$50:$E$315=A29)*($F$50:$F$315=B29)*($N$50:$N$315)))</f>
        <v>#REF!</v>
      </c>
      <c r="D29" s="4" t="e">
        <f t="shared" si="8"/>
        <v>#REF!</v>
      </c>
      <c r="E29" s="7" t="e">
        <f t="shared" si="9"/>
        <v>#REF!</v>
      </c>
      <c r="F29" s="80" t="e">
        <f t="shared" si="2"/>
        <v>#REF!</v>
      </c>
      <c r="G29" s="80" t="e">
        <f t="shared" si="5"/>
        <v>#REF!</v>
      </c>
      <c r="H29" s="80">
        <v>0</v>
      </c>
      <c r="T29" s="387"/>
      <c r="U29" s="41" t="s">
        <v>116</v>
      </c>
      <c r="V29" s="42" t="e">
        <f>IF(OR($O$19="",$O$19=0,$O$19=1),$O$13,IF($O$13-$O$19*INT($O$13/$O$19)=0,$O$13/3,IF($O$13-$O$19*INT($O$13/$O$19)=2,INT($O$13/$O$19)+2,INT($O$13/$O$19)+1)))</f>
        <v>#REF!</v>
      </c>
      <c r="W29" s="50" t="e">
        <f>IF(#REF!="行わない",IF(OR($O$5="",$O$5=0),0,IF($M$19&lt;=$O$5,0,IF($M$19-$O$5&gt;=V29,V29,$M$19-$O$5))),0)</f>
        <v>#REF!</v>
      </c>
      <c r="X29" s="50" t="e">
        <f>Z31</f>
        <v>#REF!</v>
      </c>
      <c r="Y29" s="51" t="e">
        <f>IF(OR(V29="",V29=0),0,V29-W29+X29)</f>
        <v>#REF!</v>
      </c>
      <c r="Z29" s="51">
        <v>0</v>
      </c>
      <c r="AA29" s="50" t="e">
        <f>$O$10</f>
        <v>#REF!</v>
      </c>
      <c r="AB29" s="50" t="e">
        <f>IF(OR(V29="",V29=0),0,Y29+AA29)</f>
        <v>#REF!</v>
      </c>
    </row>
    <row r="30" spans="1:28" ht="15" customHeight="1" x14ac:dyDescent="0.15">
      <c r="A30" s="11" t="s">
        <v>12</v>
      </c>
      <c r="B30" s="12" t="s">
        <v>17</v>
      </c>
      <c r="C30" s="11" t="e">
        <f>INT(SUMPRODUCT(($E$50:$E$315=A30)*($F$50:$F$315=B30)*($N$50:$N$315)))</f>
        <v>#REF!</v>
      </c>
      <c r="D30" s="11" t="e">
        <f t="shared" si="8"/>
        <v>#REF!</v>
      </c>
      <c r="E30" s="13" t="e">
        <f t="shared" si="9"/>
        <v>#REF!</v>
      </c>
      <c r="F30" s="81" t="e">
        <f t="shared" si="2"/>
        <v>#REF!</v>
      </c>
      <c r="G30" s="81" t="e">
        <f t="shared" si="5"/>
        <v>#REF!</v>
      </c>
      <c r="H30" s="81">
        <v>0</v>
      </c>
      <c r="T30" s="387"/>
      <c r="U30" s="43" t="s">
        <v>117</v>
      </c>
      <c r="V30" s="52" t="e">
        <f>IF(OR($O$19="",$O$19=0,$O$19=1),0,IF($O$13="",0,IF($O$19=1,0,INT($O$13/3))))</f>
        <v>#REF!</v>
      </c>
      <c r="W30" s="53" t="e">
        <f>IF(#REF!="行わない",IF(OR($O$19="",$O$19=0,$O$19=1),0,IF($O$5="",0,IF($M$19-V29&lt;=$O$5,0,IF($O$19=1,0,IF($M$19-$O$5-W29&gt;=V30,V30,$M$19-$O$5-W29))))),0)</f>
        <v>#REF!</v>
      </c>
      <c r="X30" s="44" t="s">
        <v>118</v>
      </c>
      <c r="Y30" s="45" t="s">
        <v>119</v>
      </c>
      <c r="Z30" s="45" t="s">
        <v>120</v>
      </c>
      <c r="AA30" s="46"/>
      <c r="AB30" s="50" t="e">
        <f>IF(OR($O$19="",$O$19=0,$O$19=1),0,IF(V30=0,0,V30-W30))</f>
        <v>#REF!</v>
      </c>
    </row>
    <row r="31" spans="1:28" ht="15" customHeight="1" x14ac:dyDescent="0.15">
      <c r="B31" s="5"/>
      <c r="T31" s="388"/>
      <c r="U31" s="41" t="s">
        <v>121</v>
      </c>
      <c r="V31" s="42" t="e">
        <f>IF(OR($O$19="",$O$19=0,$O$19=1),0,IF($O$13="",0,IF($O$19=1,0,INT($O$13/3))))</f>
        <v>#REF!</v>
      </c>
      <c r="W31" s="50" t="e">
        <f>IF(#REF!="行わない",IF(OR($O$19="",$O$19=0,$O$19=1),0,IF($O$5="",0,IF($M$19-V29-V30&lt;=$O$5,0,IF($O$19=1,0,IF($M$19-$O$5-W29-W30&gt;=V31,V31,$M$19-$O$5-W29-W30))))),0)</f>
        <v>#REF!</v>
      </c>
      <c r="X31" s="52" t="e">
        <f>IF(#REF!="行わない",IF(OR($O$5="",$O$5=0),0,IF($O$19=1,IF($O$5&gt;=$M$19,0,W29),W29+W30+W31)),0)</f>
        <v>#REF!</v>
      </c>
      <c r="Y31" s="52" t="e">
        <f>IF($M$19-$O$5-X31-Z29&gt;0,$M$19-$O$5-X31-Z29,0)</f>
        <v>#REF!</v>
      </c>
      <c r="Z31" s="53" t="e">
        <f>IF(OR($O$5="",$O$5=0),0,IF($M$19&lt;=$O$5,$O$5-$M$19,0))</f>
        <v>#REF!</v>
      </c>
      <c r="AA31" s="47"/>
      <c r="AB31" s="50" t="e">
        <f>IF(OR($O$19="",$O$19=0,$O$19=1),0,IF(V31=0,0,V31-W31))</f>
        <v>#REF!</v>
      </c>
    </row>
    <row r="32" spans="1:28" ht="15" customHeight="1" x14ac:dyDescent="0.15">
      <c r="B32" s="5"/>
    </row>
    <row r="33" spans="1:8" ht="15" customHeight="1" x14ac:dyDescent="0.15">
      <c r="A33" s="4" t="s">
        <v>57</v>
      </c>
    </row>
    <row r="34" spans="1:8" ht="15" customHeight="1" x14ac:dyDescent="0.15">
      <c r="A34" s="5" t="s">
        <v>20</v>
      </c>
      <c r="B34" s="5" t="s">
        <v>14</v>
      </c>
      <c r="C34" s="5" t="s">
        <v>21</v>
      </c>
    </row>
    <row r="35" spans="1:8" ht="27" x14ac:dyDescent="0.15">
      <c r="A35" s="5"/>
      <c r="B35" s="5"/>
      <c r="C35" s="6" t="s">
        <v>22</v>
      </c>
      <c r="D35" s="6" t="s">
        <v>23</v>
      </c>
      <c r="E35" s="6" t="s">
        <v>24</v>
      </c>
      <c r="F35" s="5" t="s">
        <v>58</v>
      </c>
      <c r="G35" s="5" t="s">
        <v>59</v>
      </c>
      <c r="H35" s="4" t="s">
        <v>149</v>
      </c>
    </row>
    <row r="36" spans="1:8" ht="15" customHeight="1" x14ac:dyDescent="0.15">
      <c r="A36" s="8" t="s">
        <v>5</v>
      </c>
      <c r="B36" s="16" t="s">
        <v>18</v>
      </c>
      <c r="C36" s="9" t="e">
        <f t="shared" ref="C36:C44" si="11">SUMPRODUCT(($E$50:$E$315=A36)*($F$50:$F$315=B36)*($I$50:$I$315))</f>
        <v>#REF!</v>
      </c>
      <c r="D36" s="9" t="e">
        <f t="shared" ref="D36:D44" si="12">SUMPRODUCT(($E$50:$E$315=A36)*($F$50:$F$315=B36)*($J$50:$J$315))</f>
        <v>#REF!</v>
      </c>
      <c r="E36" s="9" t="e">
        <f t="shared" ref="E36:E44" si="13">SUMPRODUCT(($E$50:$E$315=A36)*($F$50:$F$315=B36)*($K$50:$K$315))</f>
        <v>#REF!</v>
      </c>
      <c r="F36" s="63" t="e">
        <f>SUMPRODUCT(($E$50:$E$315=A36)*($F$50:$F$315=B36)*($L$50:$L$315))</f>
        <v>#REF!</v>
      </c>
      <c r="G36" s="66" t="e">
        <f t="shared" ref="G36:G44" si="14">SUMPRODUCT(($E$50:$E$315=A36)*($F$50:$F$315=B36)*($M$50:$M$315))</f>
        <v>#REF!</v>
      </c>
    </row>
    <row r="37" spans="1:8" ht="15" customHeight="1" x14ac:dyDescent="0.15">
      <c r="A37" s="10" t="s">
        <v>6</v>
      </c>
      <c r="B37" s="5" t="s">
        <v>18</v>
      </c>
      <c r="C37" s="4" t="e">
        <f t="shared" si="11"/>
        <v>#REF!</v>
      </c>
      <c r="D37" s="4" t="e">
        <f t="shared" si="12"/>
        <v>#REF!</v>
      </c>
      <c r="E37" s="4" t="e">
        <f t="shared" si="13"/>
        <v>#REF!</v>
      </c>
      <c r="F37" s="64" t="e">
        <f>SUMPRODUCT(($E$50:$E$315=A37)*($F$50:$F$315=B37)*($L$50:$L$315))</f>
        <v>#REF!</v>
      </c>
      <c r="G37" s="67" t="e">
        <f>SUMPRODUCT(($E$50:$E$315=A37)*($F$50:$F$315=B37)*($M$50:$M$315))</f>
        <v>#REF!</v>
      </c>
    </row>
    <row r="38" spans="1:8" ht="15" customHeight="1" x14ac:dyDescent="0.15">
      <c r="A38" s="10" t="s">
        <v>7</v>
      </c>
      <c r="B38" s="5" t="s">
        <v>18</v>
      </c>
      <c r="C38" s="4" t="e">
        <f t="shared" si="11"/>
        <v>#REF!</v>
      </c>
      <c r="D38" s="4" t="e">
        <f t="shared" si="12"/>
        <v>#REF!</v>
      </c>
      <c r="E38" s="4" t="e">
        <f t="shared" si="13"/>
        <v>#REF!</v>
      </c>
      <c r="F38" s="64" t="e">
        <f t="shared" ref="F38:F44" si="15">SUMPRODUCT(($E$50:$E$315=A38)*($F$50:$F$315=B38)*($L$50:$L$315))</f>
        <v>#REF!</v>
      </c>
      <c r="G38" s="67" t="e">
        <f t="shared" si="14"/>
        <v>#REF!</v>
      </c>
    </row>
    <row r="39" spans="1:8" ht="15" customHeight="1" x14ac:dyDescent="0.15">
      <c r="A39" s="10" t="s">
        <v>8</v>
      </c>
      <c r="B39" s="5" t="s">
        <v>18</v>
      </c>
      <c r="C39" s="4" t="e">
        <f t="shared" si="11"/>
        <v>#REF!</v>
      </c>
      <c r="D39" s="4" t="e">
        <f t="shared" si="12"/>
        <v>#REF!</v>
      </c>
      <c r="E39" s="4" t="e">
        <f t="shared" si="13"/>
        <v>#REF!</v>
      </c>
      <c r="F39" s="64" t="e">
        <f t="shared" si="15"/>
        <v>#REF!</v>
      </c>
      <c r="G39" s="67" t="e">
        <f t="shared" si="14"/>
        <v>#REF!</v>
      </c>
    </row>
    <row r="40" spans="1:8" ht="15" customHeight="1" x14ac:dyDescent="0.15">
      <c r="A40" s="10" t="s">
        <v>2</v>
      </c>
      <c r="B40" s="5" t="s">
        <v>18</v>
      </c>
      <c r="C40" s="4" t="e">
        <f t="shared" si="11"/>
        <v>#REF!</v>
      </c>
      <c r="D40" s="4" t="e">
        <f t="shared" si="12"/>
        <v>#REF!</v>
      </c>
      <c r="E40" s="4" t="e">
        <f t="shared" si="13"/>
        <v>#REF!</v>
      </c>
      <c r="F40" s="64" t="e">
        <f t="shared" si="15"/>
        <v>#REF!</v>
      </c>
      <c r="G40" s="67" t="e">
        <f t="shared" si="14"/>
        <v>#REF!</v>
      </c>
    </row>
    <row r="41" spans="1:8" ht="15" customHeight="1" x14ac:dyDescent="0.15">
      <c r="A41" s="10" t="s">
        <v>9</v>
      </c>
      <c r="B41" s="5" t="s">
        <v>18</v>
      </c>
      <c r="C41" s="4" t="e">
        <f t="shared" si="11"/>
        <v>#REF!</v>
      </c>
      <c r="D41" s="4" t="e">
        <f t="shared" si="12"/>
        <v>#REF!</v>
      </c>
      <c r="E41" s="4" t="e">
        <f t="shared" si="13"/>
        <v>#REF!</v>
      </c>
      <c r="F41" s="64" t="e">
        <f t="shared" si="15"/>
        <v>#REF!</v>
      </c>
      <c r="G41" s="67" t="e">
        <f t="shared" si="14"/>
        <v>#REF!</v>
      </c>
    </row>
    <row r="42" spans="1:8" ht="15" customHeight="1" x14ac:dyDescent="0.15">
      <c r="A42" s="10" t="s">
        <v>10</v>
      </c>
      <c r="B42" s="5" t="s">
        <v>18</v>
      </c>
      <c r="C42" s="4" t="e">
        <f t="shared" si="11"/>
        <v>#REF!</v>
      </c>
      <c r="D42" s="4" t="e">
        <f t="shared" si="12"/>
        <v>#REF!</v>
      </c>
      <c r="E42" s="4" t="e">
        <f t="shared" si="13"/>
        <v>#REF!</v>
      </c>
      <c r="F42" s="64" t="e">
        <f t="shared" si="15"/>
        <v>#REF!</v>
      </c>
      <c r="G42" s="67" t="e">
        <f t="shared" si="14"/>
        <v>#REF!</v>
      </c>
    </row>
    <row r="43" spans="1:8" ht="15" customHeight="1" x14ac:dyDescent="0.15">
      <c r="A43" s="10" t="s">
        <v>11</v>
      </c>
      <c r="B43" s="5" t="s">
        <v>18</v>
      </c>
      <c r="C43" s="4" t="e">
        <f t="shared" si="11"/>
        <v>#REF!</v>
      </c>
      <c r="D43" s="4" t="e">
        <f t="shared" si="12"/>
        <v>#REF!</v>
      </c>
      <c r="E43" s="4" t="e">
        <f t="shared" si="13"/>
        <v>#REF!</v>
      </c>
      <c r="F43" s="64" t="e">
        <f t="shared" si="15"/>
        <v>#REF!</v>
      </c>
      <c r="G43" s="67" t="e">
        <f t="shared" si="14"/>
        <v>#REF!</v>
      </c>
    </row>
    <row r="44" spans="1:8" ht="15" customHeight="1" x14ac:dyDescent="0.15">
      <c r="A44" s="14" t="s">
        <v>12</v>
      </c>
      <c r="B44" s="12" t="s">
        <v>18</v>
      </c>
      <c r="C44" s="11" t="e">
        <f t="shared" si="11"/>
        <v>#REF!</v>
      </c>
      <c r="D44" s="11" t="e">
        <f t="shared" si="12"/>
        <v>#REF!</v>
      </c>
      <c r="E44" s="11" t="e">
        <f t="shared" si="13"/>
        <v>#REF!</v>
      </c>
      <c r="F44" s="65" t="e">
        <f t="shared" si="15"/>
        <v>#REF!</v>
      </c>
      <c r="G44" s="68" t="e">
        <f t="shared" si="14"/>
        <v>#REF!</v>
      </c>
    </row>
    <row r="45" spans="1:8" ht="15" customHeight="1" x14ac:dyDescent="0.15">
      <c r="A45" s="17"/>
      <c r="B45" s="15"/>
      <c r="C45" s="15" t="e">
        <f t="shared" ref="C45:G45" si="16">SUM(C36:C44)</f>
        <v>#REF!</v>
      </c>
      <c r="D45" s="15" t="e">
        <f t="shared" si="16"/>
        <v>#REF!</v>
      </c>
      <c r="E45" s="15" t="e">
        <f t="shared" si="16"/>
        <v>#REF!</v>
      </c>
      <c r="F45" s="15" t="e">
        <f t="shared" si="16"/>
        <v>#REF!</v>
      </c>
      <c r="G45" s="18" t="e">
        <f t="shared" si="16"/>
        <v>#REF!</v>
      </c>
    </row>
    <row r="48" spans="1:8" ht="15" customHeight="1" x14ac:dyDescent="0.15">
      <c r="A48" s="4" t="s">
        <v>60</v>
      </c>
    </row>
    <row r="49" spans="1:18" ht="40.5" x14ac:dyDescent="0.15">
      <c r="A49" s="6" t="s">
        <v>61</v>
      </c>
      <c r="B49" s="6" t="s">
        <v>62</v>
      </c>
      <c r="C49" s="6" t="s">
        <v>63</v>
      </c>
      <c r="D49" s="6" t="s">
        <v>64</v>
      </c>
      <c r="E49" s="5" t="s">
        <v>20</v>
      </c>
      <c r="F49" s="6" t="s">
        <v>65</v>
      </c>
      <c r="G49" s="61" t="s">
        <v>139</v>
      </c>
      <c r="H49" s="61" t="s">
        <v>140</v>
      </c>
      <c r="I49" s="6" t="s">
        <v>147</v>
      </c>
      <c r="J49" s="6" t="s">
        <v>23</v>
      </c>
      <c r="K49" s="6" t="s">
        <v>24</v>
      </c>
      <c r="L49" s="62" t="s">
        <v>58</v>
      </c>
      <c r="M49" s="62" t="s">
        <v>59</v>
      </c>
      <c r="N49" s="6" t="s">
        <v>148</v>
      </c>
      <c r="O49" s="82" t="s">
        <v>152</v>
      </c>
      <c r="P49" s="82" t="s">
        <v>156</v>
      </c>
      <c r="Q49" s="82" t="s">
        <v>157</v>
      </c>
      <c r="R49" s="85" t="s">
        <v>155</v>
      </c>
    </row>
    <row r="50" spans="1:18" ht="15" customHeight="1" x14ac:dyDescent="0.15">
      <c r="A50" s="4">
        <v>1</v>
      </c>
      <c r="B50" s="4">
        <v>1</v>
      </c>
      <c r="C50" s="4" t="e">
        <f>#REF!</f>
        <v>#REF!</v>
      </c>
      <c r="E50" s="4" t="e">
        <f>#REF!</f>
        <v>#REF!</v>
      </c>
      <c r="F50" s="4" t="e">
        <f>#REF!</f>
        <v>#REF!</v>
      </c>
      <c r="G50" s="4" t="str">
        <f>IF(ISERROR(VLOOKUP(E50,労務比率,#REF!,FALSE)),"",VLOOKUP(E50,労務比率,#REF!,FALSE))</f>
        <v/>
      </c>
      <c r="H50" s="4" t="str">
        <f>IF(ISERROR(VLOOKUP(E50,労務比率,#REF!+1,FALSE)),"",VLOOKUP(E50,労務比率,#REF!+1,FALSE))</f>
        <v/>
      </c>
      <c r="I50" s="4" t="e">
        <f>#REF!</f>
        <v>#REF!</v>
      </c>
      <c r="J50" s="4" t="e">
        <f>#REF!</f>
        <v>#REF!</v>
      </c>
      <c r="K50" s="4" t="e">
        <f>#REF!</f>
        <v>#REF!</v>
      </c>
      <c r="L50" s="4">
        <f t="shared" ref="L50:L114" si="17">IF(ISERROR(INT((ROUNDDOWN(I50*G50/100,0)+K50)/1000)),0,INT((ROUNDDOWN(I50*G50/100,0)+K50)/1000))</f>
        <v>0</v>
      </c>
      <c r="M50" s="4">
        <f t="shared" ref="M50" si="18">IF(ISERROR(L50*H50),0,L50*H50)</f>
        <v>0</v>
      </c>
      <c r="N50" s="4" t="e">
        <f>IF(R50=1,0,I50)</f>
        <v>#REF!</v>
      </c>
      <c r="O50" s="4" t="e">
        <f t="shared" ref="O50:O65" si="19">IF(I50=N50,IF(ISERROR(ROUNDDOWN(I50*G50/100,0)+K50),0,ROUNDDOWN(I50*G50/100,0)+K50),0)</f>
        <v>#REF!</v>
      </c>
      <c r="P50" s="4">
        <f>INT(SUMIF(O50:O54,0,I50:I54)*105/108)</f>
        <v>0</v>
      </c>
      <c r="Q50" s="4">
        <f>INT(P50*IF(COUNTIF(R50:R54,1)=0,0,SUMIF(R50:R54,1,G50:G54)/COUNTIF(R50:R54,1))/100)</f>
        <v>0</v>
      </c>
      <c r="R50" s="4" t="e">
        <f>IF(AND(J50=0,C50&gt;=設定シート!E$85,C50&lt;=設定シート!G$85),1,0)</f>
        <v>#REF!</v>
      </c>
    </row>
    <row r="51" spans="1:18" ht="15" customHeight="1" x14ac:dyDescent="0.15">
      <c r="B51" s="4">
        <v>2</v>
      </c>
      <c r="C51" s="4" t="e">
        <f>#REF!</f>
        <v>#REF!</v>
      </c>
      <c r="E51" s="4" t="e">
        <f>#REF!</f>
        <v>#REF!</v>
      </c>
      <c r="F51" s="4" t="e">
        <f>#REF!</f>
        <v>#REF!</v>
      </c>
      <c r="G51" s="4" t="str">
        <f>IF(ISERROR(VLOOKUP(E51,労務比率,#REF!,FALSE)),"",VLOOKUP(E51,労務比率,#REF!,FALSE))</f>
        <v/>
      </c>
      <c r="H51" s="4" t="str">
        <f>IF(ISERROR(VLOOKUP(E51,労務比率,#REF!+1,FALSE)),"",VLOOKUP(E51,労務比率,#REF!+1,FALSE))</f>
        <v/>
      </c>
      <c r="I51" s="4" t="e">
        <f>#REF!</f>
        <v>#REF!</v>
      </c>
      <c r="J51" s="4" t="e">
        <f>#REF!</f>
        <v>#REF!</v>
      </c>
      <c r="K51" s="4" t="e">
        <f>#REF!</f>
        <v>#REF!</v>
      </c>
      <c r="L51" s="4">
        <f t="shared" si="17"/>
        <v>0</v>
      </c>
      <c r="M51" s="4">
        <f t="shared" ref="M51:M53" si="20">IF(ISERROR(L51*H51),0,L51*H51)</f>
        <v>0</v>
      </c>
      <c r="N51" s="4" t="e">
        <f t="shared" ref="N51:N114" si="21">IF(R51=1,0,I51)</f>
        <v>#REF!</v>
      </c>
      <c r="O51" s="4" t="e">
        <f t="shared" si="19"/>
        <v>#REF!</v>
      </c>
      <c r="R51" s="4" t="e">
        <f>IF(AND(J51=0,C51&gt;=設定シート!E$85,C51&lt;=設定シート!G$85),1,0)</f>
        <v>#REF!</v>
      </c>
    </row>
    <row r="52" spans="1:18" ht="15" customHeight="1" x14ac:dyDescent="0.15">
      <c r="B52" s="4">
        <v>3</v>
      </c>
      <c r="C52" s="4" t="e">
        <f>#REF!</f>
        <v>#REF!</v>
      </c>
      <c r="E52" s="4" t="e">
        <f>#REF!</f>
        <v>#REF!</v>
      </c>
      <c r="F52" s="4" t="e">
        <f>#REF!</f>
        <v>#REF!</v>
      </c>
      <c r="G52" s="4" t="str">
        <f>IF(ISERROR(VLOOKUP(E52,労務比率,#REF!,FALSE)),"",VLOOKUP(E52,労務比率,#REF!,FALSE))</f>
        <v/>
      </c>
      <c r="H52" s="4" t="str">
        <f>IF(ISERROR(VLOOKUP(E52,労務比率,#REF!+1,FALSE)),"",VLOOKUP(E52,労務比率,#REF!+1,FALSE))</f>
        <v/>
      </c>
      <c r="I52" s="4" t="e">
        <f>#REF!</f>
        <v>#REF!</v>
      </c>
      <c r="J52" s="4" t="e">
        <f>#REF!</f>
        <v>#REF!</v>
      </c>
      <c r="K52" s="4" t="e">
        <f>#REF!</f>
        <v>#REF!</v>
      </c>
      <c r="L52" s="4">
        <f t="shared" si="17"/>
        <v>0</v>
      </c>
      <c r="M52" s="4">
        <f t="shared" si="20"/>
        <v>0</v>
      </c>
      <c r="N52" s="4" t="e">
        <f t="shared" si="21"/>
        <v>#REF!</v>
      </c>
      <c r="O52" s="4" t="e">
        <f t="shared" si="19"/>
        <v>#REF!</v>
      </c>
      <c r="R52" s="4" t="e">
        <f>IF(AND(J52=0,C52&gt;=設定シート!E$85,C52&lt;=設定シート!G$85),1,0)</f>
        <v>#REF!</v>
      </c>
    </row>
    <row r="53" spans="1:18" ht="15" customHeight="1" x14ac:dyDescent="0.15">
      <c r="B53" s="4">
        <v>4</v>
      </c>
      <c r="C53" s="4" t="e">
        <f>#REF!</f>
        <v>#REF!</v>
      </c>
      <c r="E53" s="4" t="e">
        <f>#REF!</f>
        <v>#REF!</v>
      </c>
      <c r="F53" s="4" t="e">
        <f>#REF!</f>
        <v>#REF!</v>
      </c>
      <c r="G53" s="4" t="str">
        <f>IF(ISERROR(VLOOKUP(E53,労務比率,#REF!,FALSE)),"",VLOOKUP(E53,労務比率,#REF!,FALSE))</f>
        <v/>
      </c>
      <c r="H53" s="4" t="str">
        <f>IF(ISERROR(VLOOKUP(E53,労務比率,#REF!+1,FALSE)),"",VLOOKUP(E53,労務比率,#REF!+1,FALSE))</f>
        <v/>
      </c>
      <c r="I53" s="4" t="e">
        <f>#REF!</f>
        <v>#REF!</v>
      </c>
      <c r="J53" s="4" t="e">
        <f>#REF!</f>
        <v>#REF!</v>
      </c>
      <c r="K53" s="4" t="e">
        <f>#REF!</f>
        <v>#REF!</v>
      </c>
      <c r="L53" s="4">
        <f t="shared" si="17"/>
        <v>0</v>
      </c>
      <c r="M53" s="4">
        <f t="shared" si="20"/>
        <v>0</v>
      </c>
      <c r="N53" s="4" t="e">
        <f t="shared" si="21"/>
        <v>#REF!</v>
      </c>
      <c r="O53" s="4" t="e">
        <f t="shared" si="19"/>
        <v>#REF!</v>
      </c>
      <c r="R53" s="4" t="e">
        <f>IF(AND(J53=0,C53&gt;=設定シート!E$85,C53&lt;=設定シート!G$85),1,0)</f>
        <v>#REF!</v>
      </c>
    </row>
    <row r="54" spans="1:18" ht="15" customHeight="1" x14ac:dyDescent="0.15">
      <c r="B54" s="4">
        <v>5</v>
      </c>
      <c r="C54" s="4" t="e">
        <f>#REF!</f>
        <v>#REF!</v>
      </c>
      <c r="E54" s="4" t="e">
        <f>#REF!</f>
        <v>#REF!</v>
      </c>
      <c r="F54" s="4" t="e">
        <f>#REF!</f>
        <v>#REF!</v>
      </c>
      <c r="G54" s="4" t="str">
        <f>IF(ISERROR(VLOOKUP(E54,労務比率,#REF!,FALSE)),"",VLOOKUP(E54,労務比率,#REF!,FALSE))</f>
        <v/>
      </c>
      <c r="H54" s="4" t="str">
        <f>IF(ISERROR(VLOOKUP(E54,労務比率,#REF!+1,FALSE)),"",VLOOKUP(E54,労務比率,#REF!+1,FALSE))</f>
        <v/>
      </c>
      <c r="I54" s="4" t="e">
        <f>#REF!</f>
        <v>#REF!</v>
      </c>
      <c r="J54" s="4" t="e">
        <f>#REF!</f>
        <v>#REF!</v>
      </c>
      <c r="K54" s="4" t="e">
        <f>#REF!</f>
        <v>#REF!</v>
      </c>
      <c r="L54" s="4">
        <f t="shared" si="17"/>
        <v>0</v>
      </c>
      <c r="M54" s="4">
        <f>IF(ISERROR(L54*H54),0,L54*H54)</f>
        <v>0</v>
      </c>
      <c r="N54" s="4" t="e">
        <f t="shared" si="21"/>
        <v>#REF!</v>
      </c>
      <c r="O54" s="4" t="e">
        <f t="shared" si="19"/>
        <v>#REF!</v>
      </c>
      <c r="R54" s="4" t="e">
        <f>IF(AND(J54=0,C54&gt;=設定シート!E$85,C54&lt;=設定シート!G$85),1,0)</f>
        <v>#REF!</v>
      </c>
    </row>
    <row r="55" spans="1:18" ht="15" customHeight="1" x14ac:dyDescent="0.15">
      <c r="A55" s="4">
        <v>2</v>
      </c>
      <c r="B55" s="4">
        <v>1</v>
      </c>
      <c r="C55" s="4" t="e">
        <f>#REF!</f>
        <v>#REF!</v>
      </c>
      <c r="E55" s="4" t="e">
        <f>#REF!</f>
        <v>#REF!</v>
      </c>
      <c r="F55" s="4" t="e">
        <f>#REF!</f>
        <v>#REF!</v>
      </c>
      <c r="G55" s="4" t="str">
        <f>IF(ISERROR(VLOOKUP(E55,労務比率,#REF!,FALSE)),"",VLOOKUP(E55,労務比率,#REF!,FALSE))</f>
        <v/>
      </c>
      <c r="H55" s="4" t="str">
        <f>IF(ISERROR(VLOOKUP(E55,労務比率,#REF!+1,FALSE)),"",VLOOKUP(E55,労務比率,#REF!+1,FALSE))</f>
        <v/>
      </c>
      <c r="I55" s="4" t="e">
        <f>#REF!</f>
        <v>#REF!</v>
      </c>
      <c r="J55" s="4" t="e">
        <f>#REF!</f>
        <v>#REF!</v>
      </c>
      <c r="K55" s="4" t="e">
        <f>#REF!</f>
        <v>#REF!</v>
      </c>
      <c r="L55" s="4">
        <f t="shared" si="17"/>
        <v>0</v>
      </c>
      <c r="M55" s="4">
        <f>IF(ISERROR(L55*H55),0,L55*H55)</f>
        <v>0</v>
      </c>
      <c r="N55" s="4" t="e">
        <f t="shared" si="21"/>
        <v>#REF!</v>
      </c>
      <c r="O55" s="4" t="e">
        <f t="shared" si="19"/>
        <v>#REF!</v>
      </c>
      <c r="P55" s="4">
        <f>INT(SUMIF(O55:O63,0,I55:I63)*105/108)</f>
        <v>0</v>
      </c>
      <c r="Q55" s="4">
        <f>INT(P55*IF(COUNTIF(R55:R63,1)=0,0,SUMIF(R55:R63,1,G55:G63)/COUNTIF(R55:R63,1))/100)</f>
        <v>0</v>
      </c>
      <c r="R55" s="4" t="e">
        <f>IF(AND(J55=0,C55&gt;=設定シート!E$85,C55&lt;=設定シート!G$85),1,0)</f>
        <v>#REF!</v>
      </c>
    </row>
    <row r="56" spans="1:18" ht="15" customHeight="1" x14ac:dyDescent="0.15">
      <c r="B56" s="4">
        <v>2</v>
      </c>
      <c r="C56" s="4" t="e">
        <f>#REF!</f>
        <v>#REF!</v>
      </c>
      <c r="E56" s="4" t="e">
        <f>#REF!</f>
        <v>#REF!</v>
      </c>
      <c r="F56" s="4" t="e">
        <f>#REF!</f>
        <v>#REF!</v>
      </c>
      <c r="G56" s="4" t="str">
        <f>IF(ISERROR(VLOOKUP(E56,労務比率,#REF!,FALSE)),"",VLOOKUP(E56,労務比率,#REF!,FALSE))</f>
        <v/>
      </c>
      <c r="H56" s="4" t="str">
        <f>IF(ISERROR(VLOOKUP(E56,労務比率,#REF!+1,FALSE)),"",VLOOKUP(E56,労務比率,#REF!+1,FALSE))</f>
        <v/>
      </c>
      <c r="I56" s="4" t="e">
        <f>#REF!</f>
        <v>#REF!</v>
      </c>
      <c r="J56" s="4" t="e">
        <f>#REF!</f>
        <v>#REF!</v>
      </c>
      <c r="K56" s="4" t="e">
        <f>#REF!</f>
        <v>#REF!</v>
      </c>
      <c r="L56" s="4">
        <f t="shared" si="17"/>
        <v>0</v>
      </c>
      <c r="M56" s="4">
        <f t="shared" ref="M56:M119" si="22">IF(ISERROR(L56*H56),0,L56*H56)</f>
        <v>0</v>
      </c>
      <c r="N56" s="4" t="e">
        <f t="shared" si="21"/>
        <v>#REF!</v>
      </c>
      <c r="O56" s="4" t="e">
        <f t="shared" si="19"/>
        <v>#REF!</v>
      </c>
      <c r="R56" s="4" t="e">
        <f>IF(AND(J56=0,C56&gt;=設定シート!E$85,C56&lt;=設定シート!G$85),1,0)</f>
        <v>#REF!</v>
      </c>
    </row>
    <row r="57" spans="1:18" ht="15" customHeight="1" x14ac:dyDescent="0.15">
      <c r="B57" s="4">
        <v>3</v>
      </c>
      <c r="C57" s="4" t="e">
        <f>#REF!</f>
        <v>#REF!</v>
      </c>
      <c r="E57" s="4" t="e">
        <f>#REF!</f>
        <v>#REF!</v>
      </c>
      <c r="F57" s="4" t="e">
        <f>#REF!</f>
        <v>#REF!</v>
      </c>
      <c r="G57" s="4" t="str">
        <f>IF(ISERROR(VLOOKUP(E57,労務比率,#REF!,FALSE)),"",VLOOKUP(E57,労務比率,#REF!,FALSE))</f>
        <v/>
      </c>
      <c r="H57" s="4" t="str">
        <f>IF(ISERROR(VLOOKUP(E57,労務比率,#REF!+1,FALSE)),"",VLOOKUP(E57,労務比率,#REF!+1,FALSE))</f>
        <v/>
      </c>
      <c r="I57" s="4" t="e">
        <f>#REF!</f>
        <v>#REF!</v>
      </c>
      <c r="J57" s="4" t="e">
        <f>#REF!</f>
        <v>#REF!</v>
      </c>
      <c r="K57" s="4" t="e">
        <f>#REF!</f>
        <v>#REF!</v>
      </c>
      <c r="L57" s="4">
        <f t="shared" si="17"/>
        <v>0</v>
      </c>
      <c r="M57" s="4">
        <f t="shared" si="22"/>
        <v>0</v>
      </c>
      <c r="N57" s="4" t="e">
        <f t="shared" si="21"/>
        <v>#REF!</v>
      </c>
      <c r="O57" s="4" t="e">
        <f t="shared" si="19"/>
        <v>#REF!</v>
      </c>
      <c r="R57" s="4" t="e">
        <f>IF(AND(J57=0,C57&gt;=設定シート!E$85,C57&lt;=設定シート!G$85),1,0)</f>
        <v>#REF!</v>
      </c>
    </row>
    <row r="58" spans="1:18" ht="15" customHeight="1" x14ac:dyDescent="0.15">
      <c r="B58" s="4">
        <v>4</v>
      </c>
      <c r="C58" s="4" t="e">
        <f>#REF!</f>
        <v>#REF!</v>
      </c>
      <c r="E58" s="4" t="e">
        <f>#REF!</f>
        <v>#REF!</v>
      </c>
      <c r="F58" s="4" t="e">
        <f>#REF!</f>
        <v>#REF!</v>
      </c>
      <c r="G58" s="4" t="str">
        <f>IF(ISERROR(VLOOKUP(E58,労務比率,#REF!,FALSE)),"",VLOOKUP(E58,労務比率,#REF!,FALSE))</f>
        <v/>
      </c>
      <c r="H58" s="4" t="str">
        <f>IF(ISERROR(VLOOKUP(E58,労務比率,#REF!+1,FALSE)),"",VLOOKUP(E58,労務比率,#REF!+1,FALSE))</f>
        <v/>
      </c>
      <c r="I58" s="4" t="e">
        <f>#REF!</f>
        <v>#REF!</v>
      </c>
      <c r="J58" s="4" t="e">
        <f>#REF!</f>
        <v>#REF!</v>
      </c>
      <c r="K58" s="4" t="e">
        <f>#REF!</f>
        <v>#REF!</v>
      </c>
      <c r="L58" s="4">
        <f t="shared" si="17"/>
        <v>0</v>
      </c>
      <c r="M58" s="4">
        <f t="shared" si="22"/>
        <v>0</v>
      </c>
      <c r="N58" s="4" t="e">
        <f t="shared" si="21"/>
        <v>#REF!</v>
      </c>
      <c r="O58" s="4" t="e">
        <f t="shared" si="19"/>
        <v>#REF!</v>
      </c>
      <c r="R58" s="4" t="e">
        <f>IF(AND(J58=0,C58&gt;=設定シート!E$85,C58&lt;=設定シート!G$85),1,0)</f>
        <v>#REF!</v>
      </c>
    </row>
    <row r="59" spans="1:18" ht="15" customHeight="1" x14ac:dyDescent="0.15">
      <c r="B59" s="4">
        <v>5</v>
      </c>
      <c r="C59" s="4" t="e">
        <f>#REF!</f>
        <v>#REF!</v>
      </c>
      <c r="E59" s="4" t="e">
        <f>#REF!</f>
        <v>#REF!</v>
      </c>
      <c r="F59" s="4" t="e">
        <f>#REF!</f>
        <v>#REF!</v>
      </c>
      <c r="G59" s="4" t="str">
        <f>IF(ISERROR(VLOOKUP(E59,労務比率,#REF!,FALSE)),"",VLOOKUP(E59,労務比率,#REF!,FALSE))</f>
        <v/>
      </c>
      <c r="H59" s="4" t="str">
        <f>IF(ISERROR(VLOOKUP(E59,労務比率,#REF!+1,FALSE)),"",VLOOKUP(E59,労務比率,#REF!+1,FALSE))</f>
        <v/>
      </c>
      <c r="I59" s="4" t="e">
        <f>#REF!</f>
        <v>#REF!</v>
      </c>
      <c r="J59" s="4" t="e">
        <f>#REF!</f>
        <v>#REF!</v>
      </c>
      <c r="K59" s="4" t="e">
        <f>#REF!</f>
        <v>#REF!</v>
      </c>
      <c r="L59" s="4">
        <f t="shared" si="17"/>
        <v>0</v>
      </c>
      <c r="M59" s="4">
        <f t="shared" si="22"/>
        <v>0</v>
      </c>
      <c r="N59" s="4" t="e">
        <f t="shared" si="21"/>
        <v>#REF!</v>
      </c>
      <c r="O59" s="4" t="e">
        <f t="shared" si="19"/>
        <v>#REF!</v>
      </c>
      <c r="R59" s="4" t="e">
        <f>IF(AND(J59=0,C59&gt;=設定シート!E$85,C59&lt;=設定シート!G$85),1,0)</f>
        <v>#REF!</v>
      </c>
    </row>
    <row r="60" spans="1:18" ht="15" customHeight="1" x14ac:dyDescent="0.15">
      <c r="B60" s="4">
        <v>6</v>
      </c>
      <c r="C60" s="4" t="e">
        <f>#REF!</f>
        <v>#REF!</v>
      </c>
      <c r="E60" s="4" t="e">
        <f>#REF!</f>
        <v>#REF!</v>
      </c>
      <c r="F60" s="4" t="e">
        <f>#REF!</f>
        <v>#REF!</v>
      </c>
      <c r="G60" s="4" t="str">
        <f>IF(ISERROR(VLOOKUP(E60,労務比率,#REF!,FALSE)),"",VLOOKUP(E60,労務比率,#REF!,FALSE))</f>
        <v/>
      </c>
      <c r="H60" s="4" t="str">
        <f>IF(ISERROR(VLOOKUP(E60,労務比率,#REF!+1,FALSE)),"",VLOOKUP(E60,労務比率,#REF!+1,FALSE))</f>
        <v/>
      </c>
      <c r="I60" s="4" t="e">
        <f>#REF!</f>
        <v>#REF!</v>
      </c>
      <c r="J60" s="4" t="e">
        <f>#REF!</f>
        <v>#REF!</v>
      </c>
      <c r="K60" s="4" t="e">
        <f>#REF!</f>
        <v>#REF!</v>
      </c>
      <c r="L60" s="4">
        <f t="shared" si="17"/>
        <v>0</v>
      </c>
      <c r="M60" s="4">
        <f t="shared" si="22"/>
        <v>0</v>
      </c>
      <c r="N60" s="4" t="e">
        <f t="shared" si="21"/>
        <v>#REF!</v>
      </c>
      <c r="O60" s="4" t="e">
        <f t="shared" si="19"/>
        <v>#REF!</v>
      </c>
      <c r="R60" s="4" t="e">
        <f>IF(AND(J60=0,C60&gt;=設定シート!E$85,C60&lt;=設定シート!G$85),1,0)</f>
        <v>#REF!</v>
      </c>
    </row>
    <row r="61" spans="1:18" ht="15" customHeight="1" x14ac:dyDescent="0.15">
      <c r="B61" s="4">
        <v>7</v>
      </c>
      <c r="C61" s="4" t="e">
        <f>#REF!</f>
        <v>#REF!</v>
      </c>
      <c r="E61" s="4" t="e">
        <f>#REF!</f>
        <v>#REF!</v>
      </c>
      <c r="F61" s="4" t="e">
        <f>#REF!</f>
        <v>#REF!</v>
      </c>
      <c r="G61" s="4" t="str">
        <f>IF(ISERROR(VLOOKUP(E61,労務比率,#REF!,FALSE)),"",VLOOKUP(E61,労務比率,#REF!,FALSE))</f>
        <v/>
      </c>
      <c r="H61" s="4" t="str">
        <f>IF(ISERROR(VLOOKUP(E61,労務比率,#REF!+1,FALSE)),"",VLOOKUP(E61,労務比率,#REF!+1,FALSE))</f>
        <v/>
      </c>
      <c r="I61" s="4" t="e">
        <f>#REF!</f>
        <v>#REF!</v>
      </c>
      <c r="J61" s="4" t="e">
        <f>#REF!</f>
        <v>#REF!</v>
      </c>
      <c r="K61" s="4" t="e">
        <f>#REF!</f>
        <v>#REF!</v>
      </c>
      <c r="L61" s="4">
        <f t="shared" si="17"/>
        <v>0</v>
      </c>
      <c r="M61" s="4">
        <f t="shared" si="22"/>
        <v>0</v>
      </c>
      <c r="N61" s="4" t="e">
        <f t="shared" si="21"/>
        <v>#REF!</v>
      </c>
      <c r="O61" s="4" t="e">
        <f t="shared" si="19"/>
        <v>#REF!</v>
      </c>
      <c r="R61" s="4" t="e">
        <f>IF(AND(J61=0,C61&gt;=設定シート!E$85,C61&lt;=設定シート!G$85),1,0)</f>
        <v>#REF!</v>
      </c>
    </row>
    <row r="62" spans="1:18" ht="15" customHeight="1" x14ac:dyDescent="0.15">
      <c r="B62" s="4">
        <v>8</v>
      </c>
      <c r="C62" s="4" t="e">
        <f>#REF!</f>
        <v>#REF!</v>
      </c>
      <c r="E62" s="4" t="e">
        <f>#REF!</f>
        <v>#REF!</v>
      </c>
      <c r="F62" s="4" t="e">
        <f>#REF!</f>
        <v>#REF!</v>
      </c>
      <c r="G62" s="4" t="str">
        <f>IF(ISERROR(VLOOKUP(E62,労務比率,#REF!,FALSE)),"",VLOOKUP(E62,労務比率,#REF!,FALSE))</f>
        <v/>
      </c>
      <c r="H62" s="4" t="str">
        <f>IF(ISERROR(VLOOKUP(E62,労務比率,#REF!+1,FALSE)),"",VLOOKUP(E62,労務比率,#REF!+1,FALSE))</f>
        <v/>
      </c>
      <c r="I62" s="4" t="e">
        <f>#REF!</f>
        <v>#REF!</v>
      </c>
      <c r="J62" s="4" t="e">
        <f>#REF!</f>
        <v>#REF!</v>
      </c>
      <c r="K62" s="4" t="e">
        <f>#REF!</f>
        <v>#REF!</v>
      </c>
      <c r="L62" s="4">
        <f t="shared" si="17"/>
        <v>0</v>
      </c>
      <c r="M62" s="4">
        <f t="shared" si="22"/>
        <v>0</v>
      </c>
      <c r="N62" s="4" t="e">
        <f t="shared" si="21"/>
        <v>#REF!</v>
      </c>
      <c r="O62" s="4" t="e">
        <f t="shared" si="19"/>
        <v>#REF!</v>
      </c>
      <c r="R62" s="4" t="e">
        <f>IF(AND(J62=0,C62&gt;=設定シート!E$85,C62&lt;=設定シート!G$85),1,0)</f>
        <v>#REF!</v>
      </c>
    </row>
    <row r="63" spans="1:18" ht="15" customHeight="1" x14ac:dyDescent="0.15">
      <c r="B63" s="4">
        <v>9</v>
      </c>
      <c r="C63" s="4" t="e">
        <f>#REF!</f>
        <v>#REF!</v>
      </c>
      <c r="E63" s="4" t="e">
        <f>#REF!</f>
        <v>#REF!</v>
      </c>
      <c r="F63" s="4" t="e">
        <f>#REF!</f>
        <v>#REF!</v>
      </c>
      <c r="G63" s="4" t="str">
        <f>IF(ISERROR(VLOOKUP(E63,労務比率,#REF!,FALSE)),"",VLOOKUP(E63,労務比率,#REF!,FALSE))</f>
        <v/>
      </c>
      <c r="H63" s="4" t="str">
        <f>IF(ISERROR(VLOOKUP(E63,労務比率,#REF!+1,FALSE)),"",VLOOKUP(E63,労務比率,#REF!+1,FALSE))</f>
        <v/>
      </c>
      <c r="I63" s="4" t="e">
        <f>#REF!</f>
        <v>#REF!</v>
      </c>
      <c r="J63" s="4" t="e">
        <f>#REF!</f>
        <v>#REF!</v>
      </c>
      <c r="K63" s="4" t="e">
        <f>#REF!</f>
        <v>#REF!</v>
      </c>
      <c r="L63" s="4">
        <f t="shared" si="17"/>
        <v>0</v>
      </c>
      <c r="M63" s="4">
        <f t="shared" si="22"/>
        <v>0</v>
      </c>
      <c r="N63" s="4" t="e">
        <f t="shared" si="21"/>
        <v>#REF!</v>
      </c>
      <c r="O63" s="4" t="e">
        <f t="shared" si="19"/>
        <v>#REF!</v>
      </c>
      <c r="R63" s="4" t="e">
        <f>IF(AND(J63=0,C63&gt;=設定シート!E$85,C63&lt;=設定シート!G$85),1,0)</f>
        <v>#REF!</v>
      </c>
    </row>
    <row r="64" spans="1:18" ht="15" customHeight="1" x14ac:dyDescent="0.15">
      <c r="A64" s="4">
        <v>3</v>
      </c>
      <c r="B64" s="4">
        <v>1</v>
      </c>
      <c r="C64" s="4" t="e">
        <f>#REF!</f>
        <v>#REF!</v>
      </c>
      <c r="E64" s="4" t="e">
        <f>#REF!</f>
        <v>#REF!</v>
      </c>
      <c r="F64" s="4" t="e">
        <f>#REF!</f>
        <v>#REF!</v>
      </c>
      <c r="G64" s="4" t="str">
        <f>IF(ISERROR(VLOOKUP(E64,労務比率,#REF!,FALSE)),"",VLOOKUP(E64,労務比率,#REF!,FALSE))</f>
        <v/>
      </c>
      <c r="H64" s="4" t="str">
        <f>IF(ISERROR(VLOOKUP(E64,労務比率,#REF!+1,FALSE)),"",VLOOKUP(E64,労務比率,#REF!+1,FALSE))</f>
        <v/>
      </c>
      <c r="I64" s="4" t="e">
        <f>#REF!</f>
        <v>#REF!</v>
      </c>
      <c r="J64" s="4" t="e">
        <f>#REF!</f>
        <v>#REF!</v>
      </c>
      <c r="K64" s="4" t="e">
        <f>#REF!</f>
        <v>#REF!</v>
      </c>
      <c r="L64" s="4">
        <f t="shared" si="17"/>
        <v>0</v>
      </c>
      <c r="M64" s="4">
        <f t="shared" si="22"/>
        <v>0</v>
      </c>
      <c r="N64" s="4" t="e">
        <f t="shared" si="21"/>
        <v>#REF!</v>
      </c>
      <c r="O64" s="4" t="e">
        <f t="shared" si="19"/>
        <v>#REF!</v>
      </c>
      <c r="P64" s="4">
        <f>INT(SUMIF(O64:O72,0,I64:I72)*105/108)</f>
        <v>0</v>
      </c>
      <c r="Q64" s="4">
        <f>INT(P64*IF(COUNTIF(R64:R72,1)=0,0,SUMIF(R64:R72,1,G64:G72)/COUNTIF(R64:R72,1))/100)</f>
        <v>0</v>
      </c>
      <c r="R64" s="4" t="e">
        <f>IF(AND(J64=0,C64&gt;=設定シート!E$85,C64&lt;=設定シート!G$85),1,0)</f>
        <v>#REF!</v>
      </c>
    </row>
    <row r="65" spans="1:18" ht="15" customHeight="1" x14ac:dyDescent="0.15">
      <c r="B65" s="4">
        <v>2</v>
      </c>
      <c r="C65" s="4" t="e">
        <f>#REF!</f>
        <v>#REF!</v>
      </c>
      <c r="E65" s="4" t="e">
        <f>#REF!</f>
        <v>#REF!</v>
      </c>
      <c r="F65" s="4" t="e">
        <f>#REF!</f>
        <v>#REF!</v>
      </c>
      <c r="G65" s="4" t="str">
        <f>IF(ISERROR(VLOOKUP(E65,労務比率,#REF!,FALSE)),"",VLOOKUP(E65,労務比率,#REF!,FALSE))</f>
        <v/>
      </c>
      <c r="H65" s="4" t="str">
        <f>IF(ISERROR(VLOOKUP(E65,労務比率,#REF!+1,FALSE)),"",VLOOKUP(E65,労務比率,#REF!+1,FALSE))</f>
        <v/>
      </c>
      <c r="I65" s="4" t="e">
        <f>#REF!</f>
        <v>#REF!</v>
      </c>
      <c r="J65" s="4" t="e">
        <f>#REF!</f>
        <v>#REF!</v>
      </c>
      <c r="K65" s="4" t="e">
        <f>#REF!</f>
        <v>#REF!</v>
      </c>
      <c r="L65" s="4">
        <f t="shared" si="17"/>
        <v>0</v>
      </c>
      <c r="M65" s="4">
        <f t="shared" si="22"/>
        <v>0</v>
      </c>
      <c r="N65" s="4" t="e">
        <f t="shared" si="21"/>
        <v>#REF!</v>
      </c>
      <c r="O65" s="4" t="e">
        <f t="shared" si="19"/>
        <v>#REF!</v>
      </c>
      <c r="R65" s="4" t="e">
        <f>IF(AND(J65=0,C65&gt;=設定シート!E$85,C65&lt;=設定シート!G$85),1,0)</f>
        <v>#REF!</v>
      </c>
    </row>
    <row r="66" spans="1:18" ht="15" customHeight="1" x14ac:dyDescent="0.15">
      <c r="B66" s="4">
        <v>3</v>
      </c>
      <c r="C66" s="4" t="e">
        <f>#REF!</f>
        <v>#REF!</v>
      </c>
      <c r="E66" s="4" t="e">
        <f>#REF!</f>
        <v>#REF!</v>
      </c>
      <c r="F66" s="4" t="e">
        <f>#REF!</f>
        <v>#REF!</v>
      </c>
      <c r="G66" s="4" t="str">
        <f>IF(ISERROR(VLOOKUP(E66,労務比率,#REF!,FALSE)),"",VLOOKUP(E66,労務比率,#REF!,FALSE))</f>
        <v/>
      </c>
      <c r="H66" s="4" t="str">
        <f>IF(ISERROR(VLOOKUP(E66,労務比率,#REF!+1,FALSE)),"",VLOOKUP(E66,労務比率,#REF!+1,FALSE))</f>
        <v/>
      </c>
      <c r="I66" s="4" t="e">
        <f>#REF!</f>
        <v>#REF!</v>
      </c>
      <c r="J66" s="4" t="e">
        <f>#REF!</f>
        <v>#REF!</v>
      </c>
      <c r="K66" s="4" t="e">
        <f>#REF!</f>
        <v>#REF!</v>
      </c>
      <c r="L66" s="4">
        <f t="shared" si="17"/>
        <v>0</v>
      </c>
      <c r="M66" s="4">
        <f t="shared" si="22"/>
        <v>0</v>
      </c>
      <c r="N66" s="4" t="e">
        <f t="shared" si="21"/>
        <v>#REF!</v>
      </c>
      <c r="O66" s="4" t="e">
        <f t="shared" ref="O66:O73" si="23">IF(I66=N66,IF(ISERROR(ROUNDDOWN(I66*G66/100,0)+K66),0,ROUNDDOWN(I66*G66/100,0)+K66),0)</f>
        <v>#REF!</v>
      </c>
      <c r="R66" s="4" t="e">
        <f>IF(AND(J66=0,C66&gt;=設定シート!E$85,C66&lt;=設定シート!G$85),1,0)</f>
        <v>#REF!</v>
      </c>
    </row>
    <row r="67" spans="1:18" ht="15" customHeight="1" x14ac:dyDescent="0.15">
      <c r="B67" s="4">
        <v>4</v>
      </c>
      <c r="C67" s="4" t="e">
        <f>#REF!</f>
        <v>#REF!</v>
      </c>
      <c r="E67" s="4" t="e">
        <f>#REF!</f>
        <v>#REF!</v>
      </c>
      <c r="F67" s="4" t="e">
        <f>#REF!</f>
        <v>#REF!</v>
      </c>
      <c r="G67" s="4" t="str">
        <f>IF(ISERROR(VLOOKUP(E67,労務比率,#REF!,FALSE)),"",VLOOKUP(E67,労務比率,#REF!,FALSE))</f>
        <v/>
      </c>
      <c r="H67" s="4" t="str">
        <f>IF(ISERROR(VLOOKUP(E67,労務比率,#REF!+1,FALSE)),"",VLOOKUP(E67,労務比率,#REF!+1,FALSE))</f>
        <v/>
      </c>
      <c r="I67" s="4" t="e">
        <f>#REF!</f>
        <v>#REF!</v>
      </c>
      <c r="J67" s="4" t="e">
        <f>#REF!</f>
        <v>#REF!</v>
      </c>
      <c r="K67" s="4" t="e">
        <f>#REF!</f>
        <v>#REF!</v>
      </c>
      <c r="L67" s="4">
        <f t="shared" si="17"/>
        <v>0</v>
      </c>
      <c r="M67" s="4">
        <f t="shared" si="22"/>
        <v>0</v>
      </c>
      <c r="N67" s="4" t="e">
        <f t="shared" si="21"/>
        <v>#REF!</v>
      </c>
      <c r="O67" s="4" t="e">
        <f t="shared" si="23"/>
        <v>#REF!</v>
      </c>
      <c r="R67" s="4" t="e">
        <f>IF(AND(J67=0,C67&gt;=設定シート!E$85,C67&lt;=設定シート!G$85),1,0)</f>
        <v>#REF!</v>
      </c>
    </row>
    <row r="68" spans="1:18" ht="15" customHeight="1" x14ac:dyDescent="0.15">
      <c r="B68" s="4">
        <v>5</v>
      </c>
      <c r="C68" s="4" t="e">
        <f>#REF!</f>
        <v>#REF!</v>
      </c>
      <c r="E68" s="4" t="e">
        <f>#REF!</f>
        <v>#REF!</v>
      </c>
      <c r="F68" s="4" t="e">
        <f>#REF!</f>
        <v>#REF!</v>
      </c>
      <c r="G68" s="4" t="str">
        <f>IF(ISERROR(VLOOKUP(E68,労務比率,#REF!,FALSE)),"",VLOOKUP(E68,労務比率,#REF!,FALSE))</f>
        <v/>
      </c>
      <c r="H68" s="4" t="str">
        <f>IF(ISERROR(VLOOKUP(E68,労務比率,#REF!+1,FALSE)),"",VLOOKUP(E68,労務比率,#REF!+1,FALSE))</f>
        <v/>
      </c>
      <c r="I68" s="4" t="e">
        <f>#REF!</f>
        <v>#REF!</v>
      </c>
      <c r="J68" s="4" t="e">
        <f>#REF!</f>
        <v>#REF!</v>
      </c>
      <c r="K68" s="4" t="e">
        <f>#REF!</f>
        <v>#REF!</v>
      </c>
      <c r="L68" s="4">
        <f t="shared" si="17"/>
        <v>0</v>
      </c>
      <c r="M68" s="4">
        <f t="shared" si="22"/>
        <v>0</v>
      </c>
      <c r="N68" s="4" t="e">
        <f t="shared" si="21"/>
        <v>#REF!</v>
      </c>
      <c r="O68" s="4" t="e">
        <f t="shared" si="23"/>
        <v>#REF!</v>
      </c>
      <c r="R68" s="4" t="e">
        <f>IF(AND(J68=0,C68&gt;=設定シート!E$85,C68&lt;=設定シート!G$85),1,0)</f>
        <v>#REF!</v>
      </c>
    </row>
    <row r="69" spans="1:18" ht="15" customHeight="1" x14ac:dyDescent="0.15">
      <c r="B69" s="4">
        <v>6</v>
      </c>
      <c r="C69" s="4" t="e">
        <f>#REF!</f>
        <v>#REF!</v>
      </c>
      <c r="E69" s="4" t="e">
        <f>#REF!</f>
        <v>#REF!</v>
      </c>
      <c r="F69" s="4" t="e">
        <f>#REF!</f>
        <v>#REF!</v>
      </c>
      <c r="G69" s="4" t="str">
        <f>IF(ISERROR(VLOOKUP(E69,労務比率,#REF!,FALSE)),"",VLOOKUP(E69,労務比率,#REF!,FALSE))</f>
        <v/>
      </c>
      <c r="H69" s="4" t="str">
        <f>IF(ISERROR(VLOOKUP(E69,労務比率,#REF!+1,FALSE)),"",VLOOKUP(E69,労務比率,#REF!+1,FALSE))</f>
        <v/>
      </c>
      <c r="I69" s="4" t="e">
        <f>#REF!</f>
        <v>#REF!</v>
      </c>
      <c r="J69" s="4" t="e">
        <f>#REF!</f>
        <v>#REF!</v>
      </c>
      <c r="K69" s="4" t="e">
        <f>#REF!</f>
        <v>#REF!</v>
      </c>
      <c r="L69" s="4">
        <f t="shared" si="17"/>
        <v>0</v>
      </c>
      <c r="M69" s="4">
        <f t="shared" si="22"/>
        <v>0</v>
      </c>
      <c r="N69" s="4" t="e">
        <f t="shared" si="21"/>
        <v>#REF!</v>
      </c>
      <c r="O69" s="4" t="e">
        <f t="shared" si="23"/>
        <v>#REF!</v>
      </c>
      <c r="R69" s="4" t="e">
        <f>IF(AND(J69=0,C69&gt;=設定シート!E$85,C69&lt;=設定シート!G$85),1,0)</f>
        <v>#REF!</v>
      </c>
    </row>
    <row r="70" spans="1:18" ht="15" customHeight="1" x14ac:dyDescent="0.15">
      <c r="B70" s="4">
        <v>7</v>
      </c>
      <c r="C70" s="4" t="e">
        <f>#REF!</f>
        <v>#REF!</v>
      </c>
      <c r="E70" s="4" t="e">
        <f>#REF!</f>
        <v>#REF!</v>
      </c>
      <c r="F70" s="4" t="e">
        <f>#REF!</f>
        <v>#REF!</v>
      </c>
      <c r="G70" s="4" t="str">
        <f>IF(ISERROR(VLOOKUP(E70,労務比率,#REF!,FALSE)),"",VLOOKUP(E70,労務比率,#REF!,FALSE))</f>
        <v/>
      </c>
      <c r="H70" s="4" t="str">
        <f>IF(ISERROR(VLOOKUP(E70,労務比率,#REF!+1,FALSE)),"",VLOOKUP(E70,労務比率,#REF!+1,FALSE))</f>
        <v/>
      </c>
      <c r="I70" s="4" t="e">
        <f>#REF!</f>
        <v>#REF!</v>
      </c>
      <c r="J70" s="4" t="e">
        <f>#REF!</f>
        <v>#REF!</v>
      </c>
      <c r="K70" s="4" t="e">
        <f>#REF!</f>
        <v>#REF!</v>
      </c>
      <c r="L70" s="4">
        <f t="shared" si="17"/>
        <v>0</v>
      </c>
      <c r="M70" s="4">
        <f t="shared" si="22"/>
        <v>0</v>
      </c>
      <c r="N70" s="4" t="e">
        <f t="shared" si="21"/>
        <v>#REF!</v>
      </c>
      <c r="O70" s="4" t="e">
        <f t="shared" si="23"/>
        <v>#REF!</v>
      </c>
      <c r="R70" s="4" t="e">
        <f>IF(AND(J70=0,C70&gt;=設定シート!E$85,C70&lt;=設定シート!G$85),1,0)</f>
        <v>#REF!</v>
      </c>
    </row>
    <row r="71" spans="1:18" ht="15" customHeight="1" x14ac:dyDescent="0.15">
      <c r="B71" s="4">
        <v>8</v>
      </c>
      <c r="C71" s="4" t="e">
        <f>#REF!</f>
        <v>#REF!</v>
      </c>
      <c r="E71" s="4" t="e">
        <f>#REF!</f>
        <v>#REF!</v>
      </c>
      <c r="F71" s="4" t="e">
        <f>#REF!</f>
        <v>#REF!</v>
      </c>
      <c r="G71" s="4" t="str">
        <f>IF(ISERROR(VLOOKUP(E71,労務比率,#REF!,FALSE)),"",VLOOKUP(E71,労務比率,#REF!,FALSE))</f>
        <v/>
      </c>
      <c r="H71" s="4" t="str">
        <f>IF(ISERROR(VLOOKUP(E71,労務比率,#REF!+1,FALSE)),"",VLOOKUP(E71,労務比率,#REF!+1,FALSE))</f>
        <v/>
      </c>
      <c r="I71" s="4" t="e">
        <f>#REF!</f>
        <v>#REF!</v>
      </c>
      <c r="J71" s="4" t="e">
        <f>#REF!</f>
        <v>#REF!</v>
      </c>
      <c r="K71" s="4" t="e">
        <f>#REF!</f>
        <v>#REF!</v>
      </c>
      <c r="L71" s="4">
        <f t="shared" si="17"/>
        <v>0</v>
      </c>
      <c r="M71" s="4">
        <f t="shared" si="22"/>
        <v>0</v>
      </c>
      <c r="N71" s="4" t="e">
        <f t="shared" si="21"/>
        <v>#REF!</v>
      </c>
      <c r="O71" s="4" t="e">
        <f t="shared" si="23"/>
        <v>#REF!</v>
      </c>
      <c r="R71" s="4" t="e">
        <f>IF(AND(J71=0,C71&gt;=設定シート!E$85,C71&lt;=設定シート!G$85),1,0)</f>
        <v>#REF!</v>
      </c>
    </row>
    <row r="72" spans="1:18" ht="15" customHeight="1" x14ac:dyDescent="0.15">
      <c r="B72" s="4">
        <v>9</v>
      </c>
      <c r="C72" s="4" t="e">
        <f>#REF!</f>
        <v>#REF!</v>
      </c>
      <c r="E72" s="4" t="e">
        <f>#REF!</f>
        <v>#REF!</v>
      </c>
      <c r="F72" s="4" t="e">
        <f>#REF!</f>
        <v>#REF!</v>
      </c>
      <c r="G72" s="4" t="str">
        <f>IF(ISERROR(VLOOKUP(E72,労務比率,#REF!,FALSE)),"",VLOOKUP(E72,労務比率,#REF!,FALSE))</f>
        <v/>
      </c>
      <c r="H72" s="4" t="str">
        <f>IF(ISERROR(VLOOKUP(E72,労務比率,#REF!+1,FALSE)),"",VLOOKUP(E72,労務比率,#REF!+1,FALSE))</f>
        <v/>
      </c>
      <c r="I72" s="4" t="e">
        <f>#REF!</f>
        <v>#REF!</v>
      </c>
      <c r="J72" s="4" t="e">
        <f>#REF!</f>
        <v>#REF!</v>
      </c>
      <c r="K72" s="4" t="e">
        <f>#REF!</f>
        <v>#REF!</v>
      </c>
      <c r="L72" s="4">
        <f t="shared" si="17"/>
        <v>0</v>
      </c>
      <c r="M72" s="4">
        <f t="shared" si="22"/>
        <v>0</v>
      </c>
      <c r="N72" s="4" t="e">
        <f t="shared" si="21"/>
        <v>#REF!</v>
      </c>
      <c r="O72" s="4" t="e">
        <f t="shared" si="23"/>
        <v>#REF!</v>
      </c>
      <c r="R72" s="4" t="e">
        <f>IF(AND(J72=0,C72&gt;=設定シート!E$85,C72&lt;=設定シート!G$85),1,0)</f>
        <v>#REF!</v>
      </c>
    </row>
    <row r="73" spans="1:18" ht="15" customHeight="1" x14ac:dyDescent="0.15">
      <c r="A73" s="4">
        <v>4</v>
      </c>
      <c r="B73" s="4">
        <v>1</v>
      </c>
      <c r="C73" s="4" t="e">
        <f>#REF!</f>
        <v>#REF!</v>
      </c>
      <c r="E73" s="4" t="e">
        <f>#REF!</f>
        <v>#REF!</v>
      </c>
      <c r="F73" s="4" t="e">
        <f>#REF!</f>
        <v>#REF!</v>
      </c>
      <c r="G73" s="4" t="str">
        <f>IF(ISERROR(VLOOKUP(E73,労務比率,#REF!,FALSE)),"",VLOOKUP(E73,労務比率,#REF!,FALSE))</f>
        <v/>
      </c>
      <c r="H73" s="4" t="str">
        <f>IF(ISERROR(VLOOKUP(E73,労務比率,#REF!+1,FALSE)),"",VLOOKUP(E73,労務比率,#REF!+1,FALSE))</f>
        <v/>
      </c>
      <c r="I73" s="4" t="e">
        <f>#REF!</f>
        <v>#REF!</v>
      </c>
      <c r="J73" s="4" t="e">
        <f>#REF!</f>
        <v>#REF!</v>
      </c>
      <c r="K73" s="4" t="e">
        <f>#REF!</f>
        <v>#REF!</v>
      </c>
      <c r="L73" s="4">
        <f t="shared" si="17"/>
        <v>0</v>
      </c>
      <c r="M73" s="4">
        <f t="shared" si="22"/>
        <v>0</v>
      </c>
      <c r="N73" s="4" t="e">
        <f t="shared" si="21"/>
        <v>#REF!</v>
      </c>
      <c r="O73" s="4" t="e">
        <f t="shared" si="23"/>
        <v>#REF!</v>
      </c>
      <c r="P73" s="4">
        <f>INT(SUMIF(O73:O81,0,I73:I81)*105/108)</f>
        <v>0</v>
      </c>
      <c r="Q73" s="4">
        <f>INT(P73*IF(COUNTIF(R73:R81,1)=0,0,SUMIF(R73:R81,1,G73:G81)/COUNTIF(R73:R81,1))/100)</f>
        <v>0</v>
      </c>
      <c r="R73" s="4" t="e">
        <f>IF(AND(J73=0,C73&gt;=設定シート!E$85,C73&lt;=設定シート!G$85),1,0)</f>
        <v>#REF!</v>
      </c>
    </row>
    <row r="74" spans="1:18" ht="15" customHeight="1" x14ac:dyDescent="0.15">
      <c r="B74" s="4">
        <v>2</v>
      </c>
      <c r="C74" s="4" t="e">
        <f>#REF!</f>
        <v>#REF!</v>
      </c>
      <c r="E74" s="4" t="e">
        <f>#REF!</f>
        <v>#REF!</v>
      </c>
      <c r="F74" s="4" t="e">
        <f>#REF!</f>
        <v>#REF!</v>
      </c>
      <c r="G74" s="4" t="str">
        <f>IF(ISERROR(VLOOKUP(E74,労務比率,#REF!,FALSE)),"",VLOOKUP(E74,労務比率,#REF!,FALSE))</f>
        <v/>
      </c>
      <c r="H74" s="4" t="str">
        <f>IF(ISERROR(VLOOKUP(E74,労務比率,#REF!+1,FALSE)),"",VLOOKUP(E74,労務比率,#REF!+1,FALSE))</f>
        <v/>
      </c>
      <c r="I74" s="4" t="e">
        <f>#REF!</f>
        <v>#REF!</v>
      </c>
      <c r="J74" s="4" t="e">
        <f>#REF!</f>
        <v>#REF!</v>
      </c>
      <c r="K74" s="4" t="e">
        <f>#REF!</f>
        <v>#REF!</v>
      </c>
      <c r="L74" s="4">
        <f t="shared" si="17"/>
        <v>0</v>
      </c>
      <c r="M74" s="4">
        <f t="shared" si="22"/>
        <v>0</v>
      </c>
      <c r="N74" s="4" t="e">
        <f t="shared" si="21"/>
        <v>#REF!</v>
      </c>
      <c r="O74" s="4" t="e">
        <f t="shared" ref="O74:O84" si="24">IF(I74=N74,IF(ISERROR(ROUNDDOWN(I74*G74/100,0)+K74),0,ROUNDDOWN(I74*G74/100,0)+K74),0)</f>
        <v>#REF!</v>
      </c>
      <c r="R74" s="4" t="e">
        <f>IF(AND(J74=0,C74&gt;=設定シート!E$85,C74&lt;=設定シート!G$85),1,0)</f>
        <v>#REF!</v>
      </c>
    </row>
    <row r="75" spans="1:18" ht="15" customHeight="1" x14ac:dyDescent="0.15">
      <c r="B75" s="4">
        <v>3</v>
      </c>
      <c r="C75" s="4" t="e">
        <f>#REF!</f>
        <v>#REF!</v>
      </c>
      <c r="E75" s="4" t="e">
        <f>#REF!</f>
        <v>#REF!</v>
      </c>
      <c r="F75" s="4" t="e">
        <f>#REF!</f>
        <v>#REF!</v>
      </c>
      <c r="G75" s="4" t="str">
        <f>IF(ISERROR(VLOOKUP(E75,労務比率,#REF!,FALSE)),"",VLOOKUP(E75,労務比率,#REF!,FALSE))</f>
        <v/>
      </c>
      <c r="H75" s="4" t="str">
        <f>IF(ISERROR(VLOOKUP(E75,労務比率,#REF!+1,FALSE)),"",VLOOKUP(E75,労務比率,#REF!+1,FALSE))</f>
        <v/>
      </c>
      <c r="I75" s="4" t="e">
        <f>#REF!</f>
        <v>#REF!</v>
      </c>
      <c r="J75" s="4" t="e">
        <f>#REF!</f>
        <v>#REF!</v>
      </c>
      <c r="K75" s="4" t="e">
        <f>#REF!</f>
        <v>#REF!</v>
      </c>
      <c r="L75" s="4">
        <f t="shared" si="17"/>
        <v>0</v>
      </c>
      <c r="M75" s="4">
        <f t="shared" si="22"/>
        <v>0</v>
      </c>
      <c r="N75" s="4" t="e">
        <f t="shared" si="21"/>
        <v>#REF!</v>
      </c>
      <c r="O75" s="4" t="e">
        <f t="shared" si="24"/>
        <v>#REF!</v>
      </c>
      <c r="R75" s="4" t="e">
        <f>IF(AND(J75=0,C75&gt;=設定シート!E$85,C75&lt;=設定シート!G$85),1,0)</f>
        <v>#REF!</v>
      </c>
    </row>
    <row r="76" spans="1:18" ht="15" customHeight="1" x14ac:dyDescent="0.15">
      <c r="B76" s="4">
        <v>4</v>
      </c>
      <c r="C76" s="4" t="e">
        <f>#REF!</f>
        <v>#REF!</v>
      </c>
      <c r="E76" s="4" t="e">
        <f>#REF!</f>
        <v>#REF!</v>
      </c>
      <c r="F76" s="4" t="e">
        <f>#REF!</f>
        <v>#REF!</v>
      </c>
      <c r="G76" s="4" t="str">
        <f>IF(ISERROR(VLOOKUP(E76,労務比率,#REF!,FALSE)),"",VLOOKUP(E76,労務比率,#REF!,FALSE))</f>
        <v/>
      </c>
      <c r="H76" s="4" t="str">
        <f>IF(ISERROR(VLOOKUP(E76,労務比率,#REF!+1,FALSE)),"",VLOOKUP(E76,労務比率,#REF!+1,FALSE))</f>
        <v/>
      </c>
      <c r="I76" s="4" t="e">
        <f>#REF!</f>
        <v>#REF!</v>
      </c>
      <c r="J76" s="4" t="e">
        <f>#REF!</f>
        <v>#REF!</v>
      </c>
      <c r="K76" s="4" t="e">
        <f>#REF!</f>
        <v>#REF!</v>
      </c>
      <c r="L76" s="4">
        <f t="shared" si="17"/>
        <v>0</v>
      </c>
      <c r="M76" s="4">
        <f t="shared" si="22"/>
        <v>0</v>
      </c>
      <c r="N76" s="4" t="e">
        <f t="shared" si="21"/>
        <v>#REF!</v>
      </c>
      <c r="O76" s="4" t="e">
        <f t="shared" si="24"/>
        <v>#REF!</v>
      </c>
      <c r="R76" s="4" t="e">
        <f>IF(AND(J76=0,C76&gt;=設定シート!E$85,C76&lt;=設定シート!G$85),1,0)</f>
        <v>#REF!</v>
      </c>
    </row>
    <row r="77" spans="1:18" ht="15" customHeight="1" x14ac:dyDescent="0.15">
      <c r="B77" s="4">
        <v>5</v>
      </c>
      <c r="C77" s="4" t="e">
        <f>#REF!</f>
        <v>#REF!</v>
      </c>
      <c r="E77" s="4" t="e">
        <f>#REF!</f>
        <v>#REF!</v>
      </c>
      <c r="F77" s="4" t="e">
        <f>#REF!</f>
        <v>#REF!</v>
      </c>
      <c r="G77" s="4" t="str">
        <f>IF(ISERROR(VLOOKUP(E77,労務比率,#REF!,FALSE)),"",VLOOKUP(E77,労務比率,#REF!,FALSE))</f>
        <v/>
      </c>
      <c r="H77" s="4" t="str">
        <f>IF(ISERROR(VLOOKUP(E77,労務比率,#REF!+1,FALSE)),"",VLOOKUP(E77,労務比率,#REF!+1,FALSE))</f>
        <v/>
      </c>
      <c r="I77" s="4" t="e">
        <f>#REF!</f>
        <v>#REF!</v>
      </c>
      <c r="J77" s="4" t="e">
        <f>#REF!</f>
        <v>#REF!</v>
      </c>
      <c r="K77" s="4" t="e">
        <f>#REF!</f>
        <v>#REF!</v>
      </c>
      <c r="L77" s="4">
        <f t="shared" si="17"/>
        <v>0</v>
      </c>
      <c r="M77" s="4">
        <f t="shared" si="22"/>
        <v>0</v>
      </c>
      <c r="N77" s="4" t="e">
        <f t="shared" si="21"/>
        <v>#REF!</v>
      </c>
      <c r="O77" s="4" t="e">
        <f t="shared" si="24"/>
        <v>#REF!</v>
      </c>
      <c r="R77" s="4" t="e">
        <f>IF(AND(J77=0,C77&gt;=設定シート!E$85,C77&lt;=設定シート!G$85),1,0)</f>
        <v>#REF!</v>
      </c>
    </row>
    <row r="78" spans="1:18" ht="15" customHeight="1" x14ac:dyDescent="0.15">
      <c r="B78" s="4">
        <v>6</v>
      </c>
      <c r="C78" s="4" t="e">
        <f>#REF!</f>
        <v>#REF!</v>
      </c>
      <c r="E78" s="4" t="e">
        <f>#REF!</f>
        <v>#REF!</v>
      </c>
      <c r="F78" s="4" t="e">
        <f>#REF!</f>
        <v>#REF!</v>
      </c>
      <c r="G78" s="4" t="str">
        <f>IF(ISERROR(VLOOKUP(E78,労務比率,#REF!,FALSE)),"",VLOOKUP(E78,労務比率,#REF!,FALSE))</f>
        <v/>
      </c>
      <c r="H78" s="4" t="str">
        <f>IF(ISERROR(VLOOKUP(E78,労務比率,#REF!+1,FALSE)),"",VLOOKUP(E78,労務比率,#REF!+1,FALSE))</f>
        <v/>
      </c>
      <c r="I78" s="4" t="e">
        <f>#REF!</f>
        <v>#REF!</v>
      </c>
      <c r="J78" s="4" t="e">
        <f>#REF!</f>
        <v>#REF!</v>
      </c>
      <c r="K78" s="4" t="e">
        <f>#REF!</f>
        <v>#REF!</v>
      </c>
      <c r="L78" s="4">
        <f t="shared" si="17"/>
        <v>0</v>
      </c>
      <c r="M78" s="4">
        <f t="shared" si="22"/>
        <v>0</v>
      </c>
      <c r="N78" s="4" t="e">
        <f t="shared" si="21"/>
        <v>#REF!</v>
      </c>
      <c r="O78" s="4" t="e">
        <f t="shared" si="24"/>
        <v>#REF!</v>
      </c>
      <c r="R78" s="4" t="e">
        <f>IF(AND(J78=0,C78&gt;=設定シート!E$85,C78&lt;=設定シート!G$85),1,0)</f>
        <v>#REF!</v>
      </c>
    </row>
    <row r="79" spans="1:18" ht="15" customHeight="1" x14ac:dyDescent="0.15">
      <c r="B79" s="4">
        <v>7</v>
      </c>
      <c r="C79" s="4" t="e">
        <f>#REF!</f>
        <v>#REF!</v>
      </c>
      <c r="E79" s="4" t="e">
        <f>#REF!</f>
        <v>#REF!</v>
      </c>
      <c r="F79" s="4" t="e">
        <f>#REF!</f>
        <v>#REF!</v>
      </c>
      <c r="G79" s="4" t="str">
        <f>IF(ISERROR(VLOOKUP(E79,労務比率,#REF!,FALSE)),"",VLOOKUP(E79,労務比率,#REF!,FALSE))</f>
        <v/>
      </c>
      <c r="H79" s="4" t="str">
        <f>IF(ISERROR(VLOOKUP(E79,労務比率,#REF!+1,FALSE)),"",VLOOKUP(E79,労務比率,#REF!+1,FALSE))</f>
        <v/>
      </c>
      <c r="I79" s="4" t="e">
        <f>#REF!</f>
        <v>#REF!</v>
      </c>
      <c r="J79" s="4" t="e">
        <f>#REF!</f>
        <v>#REF!</v>
      </c>
      <c r="K79" s="4" t="e">
        <f>#REF!</f>
        <v>#REF!</v>
      </c>
      <c r="L79" s="4">
        <f t="shared" si="17"/>
        <v>0</v>
      </c>
      <c r="M79" s="4">
        <f t="shared" si="22"/>
        <v>0</v>
      </c>
      <c r="N79" s="4" t="e">
        <f t="shared" si="21"/>
        <v>#REF!</v>
      </c>
      <c r="O79" s="4" t="e">
        <f t="shared" si="24"/>
        <v>#REF!</v>
      </c>
      <c r="R79" s="4" t="e">
        <f>IF(AND(J79=0,C79&gt;=設定シート!E$85,C79&lt;=設定シート!G$85),1,0)</f>
        <v>#REF!</v>
      </c>
    </row>
    <row r="80" spans="1:18" ht="15" customHeight="1" x14ac:dyDescent="0.15">
      <c r="B80" s="4">
        <v>8</v>
      </c>
      <c r="C80" s="4" t="e">
        <f>#REF!</f>
        <v>#REF!</v>
      </c>
      <c r="E80" s="4" t="e">
        <f>#REF!</f>
        <v>#REF!</v>
      </c>
      <c r="F80" s="4" t="e">
        <f>#REF!</f>
        <v>#REF!</v>
      </c>
      <c r="G80" s="4" t="str">
        <f>IF(ISERROR(VLOOKUP(E80,労務比率,#REF!,FALSE)),"",VLOOKUP(E80,労務比率,#REF!,FALSE))</f>
        <v/>
      </c>
      <c r="H80" s="4" t="str">
        <f>IF(ISERROR(VLOOKUP(E80,労務比率,#REF!+1,FALSE)),"",VLOOKUP(E80,労務比率,#REF!+1,FALSE))</f>
        <v/>
      </c>
      <c r="I80" s="4" t="e">
        <f>#REF!</f>
        <v>#REF!</v>
      </c>
      <c r="J80" s="4" t="e">
        <f>#REF!</f>
        <v>#REF!</v>
      </c>
      <c r="K80" s="4" t="e">
        <f>#REF!</f>
        <v>#REF!</v>
      </c>
      <c r="L80" s="4">
        <f t="shared" si="17"/>
        <v>0</v>
      </c>
      <c r="M80" s="4">
        <f t="shared" si="22"/>
        <v>0</v>
      </c>
      <c r="N80" s="4" t="e">
        <f t="shared" si="21"/>
        <v>#REF!</v>
      </c>
      <c r="O80" s="4" t="e">
        <f t="shared" si="24"/>
        <v>#REF!</v>
      </c>
      <c r="R80" s="4" t="e">
        <f>IF(AND(J80=0,C80&gt;=設定シート!E$85,C80&lt;=設定シート!G$85),1,0)</f>
        <v>#REF!</v>
      </c>
    </row>
    <row r="81" spans="1:18" ht="15" customHeight="1" x14ac:dyDescent="0.15">
      <c r="B81" s="4">
        <v>9</v>
      </c>
      <c r="C81" s="4" t="e">
        <f>#REF!</f>
        <v>#REF!</v>
      </c>
      <c r="E81" s="4" t="e">
        <f>#REF!</f>
        <v>#REF!</v>
      </c>
      <c r="F81" s="4" t="e">
        <f>#REF!</f>
        <v>#REF!</v>
      </c>
      <c r="G81" s="4" t="str">
        <f>IF(ISERROR(VLOOKUP(E81,労務比率,#REF!,FALSE)),"",VLOOKUP(E81,労務比率,#REF!,FALSE))</f>
        <v/>
      </c>
      <c r="H81" s="4" t="str">
        <f>IF(ISERROR(VLOOKUP(E81,労務比率,#REF!+1,FALSE)),"",VLOOKUP(E81,労務比率,#REF!+1,FALSE))</f>
        <v/>
      </c>
      <c r="I81" s="4" t="e">
        <f>#REF!</f>
        <v>#REF!</v>
      </c>
      <c r="J81" s="4" t="e">
        <f>#REF!</f>
        <v>#REF!</v>
      </c>
      <c r="K81" s="4" t="e">
        <f>#REF!</f>
        <v>#REF!</v>
      </c>
      <c r="L81" s="4">
        <f t="shared" si="17"/>
        <v>0</v>
      </c>
      <c r="M81" s="4">
        <f t="shared" si="22"/>
        <v>0</v>
      </c>
      <c r="N81" s="4" t="e">
        <f t="shared" si="21"/>
        <v>#REF!</v>
      </c>
      <c r="O81" s="4" t="e">
        <f t="shared" si="24"/>
        <v>#REF!</v>
      </c>
      <c r="R81" s="4" t="e">
        <f>IF(AND(J81=0,C81&gt;=設定シート!E$85,C81&lt;=設定シート!G$85),1,0)</f>
        <v>#REF!</v>
      </c>
    </row>
    <row r="82" spans="1:18" ht="15" customHeight="1" x14ac:dyDescent="0.15">
      <c r="A82" s="4">
        <v>5</v>
      </c>
      <c r="B82" s="4">
        <v>1</v>
      </c>
      <c r="C82" s="4" t="e">
        <f>#REF!</f>
        <v>#REF!</v>
      </c>
      <c r="E82" s="4" t="e">
        <f>#REF!</f>
        <v>#REF!</v>
      </c>
      <c r="F82" s="4" t="e">
        <f>#REF!</f>
        <v>#REF!</v>
      </c>
      <c r="G82" s="4" t="str">
        <f>IF(ISERROR(VLOOKUP(E82,労務比率,#REF!,FALSE)),"",VLOOKUP(E82,労務比率,#REF!,FALSE))</f>
        <v/>
      </c>
      <c r="H82" s="4" t="str">
        <f>IF(ISERROR(VLOOKUP(E82,労務比率,#REF!+1,FALSE)),"",VLOOKUP(E82,労務比率,#REF!+1,FALSE))</f>
        <v/>
      </c>
      <c r="I82" s="4" t="e">
        <f>#REF!</f>
        <v>#REF!</v>
      </c>
      <c r="J82" s="4" t="e">
        <f>#REF!</f>
        <v>#REF!</v>
      </c>
      <c r="K82" s="4" t="e">
        <f>#REF!</f>
        <v>#REF!</v>
      </c>
      <c r="L82" s="4">
        <f t="shared" si="17"/>
        <v>0</v>
      </c>
      <c r="M82" s="4">
        <f t="shared" si="22"/>
        <v>0</v>
      </c>
      <c r="N82" s="4" t="e">
        <f t="shared" si="21"/>
        <v>#REF!</v>
      </c>
      <c r="O82" s="4" t="e">
        <f t="shared" si="24"/>
        <v>#REF!</v>
      </c>
      <c r="P82" s="4">
        <f>INT(SUMIF(O82:O90,0,I82:I90)*105/108)</f>
        <v>0</v>
      </c>
      <c r="Q82" s="4">
        <f>INT(P82*IF(COUNTIF(R82:R90,1)=0,0,SUMIF(R82:R90,1,G82:G90)/COUNTIF(R82:R90,1))/100)</f>
        <v>0</v>
      </c>
      <c r="R82" s="4" t="e">
        <f>IF(AND(J82=0,C82&gt;=設定シート!E$85,C82&lt;=設定シート!G$85),1,0)</f>
        <v>#REF!</v>
      </c>
    </row>
    <row r="83" spans="1:18" ht="15" customHeight="1" x14ac:dyDescent="0.15">
      <c r="B83" s="4">
        <v>2</v>
      </c>
      <c r="C83" s="4" t="e">
        <f>#REF!</f>
        <v>#REF!</v>
      </c>
      <c r="E83" s="4" t="e">
        <f>#REF!</f>
        <v>#REF!</v>
      </c>
      <c r="F83" s="4" t="e">
        <f>#REF!</f>
        <v>#REF!</v>
      </c>
      <c r="G83" s="4" t="str">
        <f>IF(ISERROR(VLOOKUP(E83,労務比率,#REF!,FALSE)),"",VLOOKUP(E83,労務比率,#REF!,FALSE))</f>
        <v/>
      </c>
      <c r="H83" s="4" t="str">
        <f>IF(ISERROR(VLOOKUP(E83,労務比率,#REF!+1,FALSE)),"",VLOOKUP(E83,労務比率,#REF!+1,FALSE))</f>
        <v/>
      </c>
      <c r="I83" s="4" t="e">
        <f>#REF!</f>
        <v>#REF!</v>
      </c>
      <c r="J83" s="4" t="e">
        <f>#REF!</f>
        <v>#REF!</v>
      </c>
      <c r="K83" s="4" t="e">
        <f>#REF!</f>
        <v>#REF!</v>
      </c>
      <c r="L83" s="4">
        <f t="shared" si="17"/>
        <v>0</v>
      </c>
      <c r="M83" s="4">
        <f t="shared" si="22"/>
        <v>0</v>
      </c>
      <c r="N83" s="4" t="e">
        <f t="shared" si="21"/>
        <v>#REF!</v>
      </c>
      <c r="O83" s="4" t="e">
        <f t="shared" si="24"/>
        <v>#REF!</v>
      </c>
      <c r="R83" s="4" t="e">
        <f>IF(AND(J83=0,C83&gt;=設定シート!E$85,C83&lt;=設定シート!G$85),1,0)</f>
        <v>#REF!</v>
      </c>
    </row>
    <row r="84" spans="1:18" ht="15" customHeight="1" x14ac:dyDescent="0.15">
      <c r="B84" s="4">
        <v>3</v>
      </c>
      <c r="C84" s="4" t="e">
        <f>#REF!</f>
        <v>#REF!</v>
      </c>
      <c r="E84" s="4" t="e">
        <f>#REF!</f>
        <v>#REF!</v>
      </c>
      <c r="F84" s="4" t="e">
        <f>#REF!</f>
        <v>#REF!</v>
      </c>
      <c r="G84" s="4" t="str">
        <f>IF(ISERROR(VLOOKUP(E84,労務比率,#REF!,FALSE)),"",VLOOKUP(E84,労務比率,#REF!,FALSE))</f>
        <v/>
      </c>
      <c r="H84" s="4" t="str">
        <f>IF(ISERROR(VLOOKUP(E84,労務比率,#REF!+1,FALSE)),"",VLOOKUP(E84,労務比率,#REF!+1,FALSE))</f>
        <v/>
      </c>
      <c r="I84" s="4" t="e">
        <f>#REF!</f>
        <v>#REF!</v>
      </c>
      <c r="J84" s="4" t="e">
        <f>#REF!</f>
        <v>#REF!</v>
      </c>
      <c r="K84" s="4" t="e">
        <f>#REF!</f>
        <v>#REF!</v>
      </c>
      <c r="L84" s="4">
        <f t="shared" si="17"/>
        <v>0</v>
      </c>
      <c r="M84" s="4">
        <f t="shared" si="22"/>
        <v>0</v>
      </c>
      <c r="N84" s="4" t="e">
        <f t="shared" si="21"/>
        <v>#REF!</v>
      </c>
      <c r="O84" s="4" t="e">
        <f t="shared" si="24"/>
        <v>#REF!</v>
      </c>
      <c r="R84" s="4" t="e">
        <f>IF(AND(J84=0,C84&gt;=設定シート!E$85,C84&lt;=設定シート!G$85),1,0)</f>
        <v>#REF!</v>
      </c>
    </row>
    <row r="85" spans="1:18" ht="15" customHeight="1" x14ac:dyDescent="0.15">
      <c r="B85" s="4">
        <v>4</v>
      </c>
      <c r="C85" s="4" t="e">
        <f>#REF!</f>
        <v>#REF!</v>
      </c>
      <c r="E85" s="4" t="e">
        <f>#REF!</f>
        <v>#REF!</v>
      </c>
      <c r="F85" s="4" t="e">
        <f>#REF!</f>
        <v>#REF!</v>
      </c>
      <c r="G85" s="4" t="str">
        <f>IF(ISERROR(VLOOKUP(E85,労務比率,#REF!,FALSE)),"",VLOOKUP(E85,労務比率,#REF!,FALSE))</f>
        <v/>
      </c>
      <c r="H85" s="4" t="str">
        <f>IF(ISERROR(VLOOKUP(E85,労務比率,#REF!+1,FALSE)),"",VLOOKUP(E85,労務比率,#REF!+1,FALSE))</f>
        <v/>
      </c>
      <c r="I85" s="4" t="e">
        <f>#REF!</f>
        <v>#REF!</v>
      </c>
      <c r="J85" s="4" t="e">
        <f>#REF!</f>
        <v>#REF!</v>
      </c>
      <c r="K85" s="4" t="e">
        <f>#REF!</f>
        <v>#REF!</v>
      </c>
      <c r="L85" s="4">
        <f t="shared" si="17"/>
        <v>0</v>
      </c>
      <c r="M85" s="4">
        <f t="shared" si="22"/>
        <v>0</v>
      </c>
      <c r="N85" s="4" t="e">
        <f t="shared" si="21"/>
        <v>#REF!</v>
      </c>
      <c r="O85" s="4" t="e">
        <f t="shared" ref="O85:O148" si="25">IF(I85=N85,IF(ISERROR(ROUNDDOWN(I85*G85/100,0)+K85),0,ROUNDDOWN(I85*G85/100,0)+K85),0)</f>
        <v>#REF!</v>
      </c>
      <c r="R85" s="4" t="e">
        <f>IF(AND(J85=0,C85&gt;=設定シート!E$85,C85&lt;=設定シート!G$85),1,0)</f>
        <v>#REF!</v>
      </c>
    </row>
    <row r="86" spans="1:18" ht="15" customHeight="1" x14ac:dyDescent="0.15">
      <c r="B86" s="4">
        <v>5</v>
      </c>
      <c r="C86" s="4" t="e">
        <f>#REF!</f>
        <v>#REF!</v>
      </c>
      <c r="E86" s="4" t="e">
        <f>#REF!</f>
        <v>#REF!</v>
      </c>
      <c r="F86" s="4" t="e">
        <f>#REF!</f>
        <v>#REF!</v>
      </c>
      <c r="G86" s="4" t="str">
        <f>IF(ISERROR(VLOOKUP(E86,労務比率,#REF!,FALSE)),"",VLOOKUP(E86,労務比率,#REF!,FALSE))</f>
        <v/>
      </c>
      <c r="H86" s="4" t="str">
        <f>IF(ISERROR(VLOOKUP(E86,労務比率,#REF!+1,FALSE)),"",VLOOKUP(E86,労務比率,#REF!+1,FALSE))</f>
        <v/>
      </c>
      <c r="I86" s="4" t="e">
        <f>#REF!</f>
        <v>#REF!</v>
      </c>
      <c r="J86" s="4" t="e">
        <f>#REF!</f>
        <v>#REF!</v>
      </c>
      <c r="K86" s="4" t="e">
        <f>#REF!</f>
        <v>#REF!</v>
      </c>
      <c r="L86" s="4">
        <f t="shared" si="17"/>
        <v>0</v>
      </c>
      <c r="M86" s="4">
        <f t="shared" si="22"/>
        <v>0</v>
      </c>
      <c r="N86" s="4" t="e">
        <f t="shared" si="21"/>
        <v>#REF!</v>
      </c>
      <c r="O86" s="4" t="e">
        <f t="shared" si="25"/>
        <v>#REF!</v>
      </c>
      <c r="R86" s="4" t="e">
        <f>IF(AND(J86=0,C86&gt;=設定シート!E$85,C86&lt;=設定シート!G$85),1,0)</f>
        <v>#REF!</v>
      </c>
    </row>
    <row r="87" spans="1:18" ht="15" customHeight="1" x14ac:dyDescent="0.15">
      <c r="B87" s="4">
        <v>6</v>
      </c>
      <c r="C87" s="4" t="e">
        <f>#REF!</f>
        <v>#REF!</v>
      </c>
      <c r="E87" s="4" t="e">
        <f>#REF!</f>
        <v>#REF!</v>
      </c>
      <c r="F87" s="4" t="e">
        <f>#REF!</f>
        <v>#REF!</v>
      </c>
      <c r="G87" s="4" t="str">
        <f>IF(ISERROR(VLOOKUP(E87,労務比率,#REF!,FALSE)),"",VLOOKUP(E87,労務比率,#REF!,FALSE))</f>
        <v/>
      </c>
      <c r="H87" s="4" t="str">
        <f>IF(ISERROR(VLOOKUP(E87,労務比率,#REF!+1,FALSE)),"",VLOOKUP(E87,労務比率,#REF!+1,FALSE))</f>
        <v/>
      </c>
      <c r="I87" s="4" t="e">
        <f>#REF!</f>
        <v>#REF!</v>
      </c>
      <c r="J87" s="4" t="e">
        <f>#REF!</f>
        <v>#REF!</v>
      </c>
      <c r="K87" s="4" t="e">
        <f>#REF!</f>
        <v>#REF!</v>
      </c>
      <c r="L87" s="4">
        <f t="shared" si="17"/>
        <v>0</v>
      </c>
      <c r="M87" s="4">
        <f t="shared" si="22"/>
        <v>0</v>
      </c>
      <c r="N87" s="4" t="e">
        <f t="shared" si="21"/>
        <v>#REF!</v>
      </c>
      <c r="O87" s="4" t="e">
        <f t="shared" si="25"/>
        <v>#REF!</v>
      </c>
      <c r="R87" s="4" t="e">
        <f>IF(AND(J87=0,C87&gt;=設定シート!E$85,C87&lt;=設定シート!G$85),1,0)</f>
        <v>#REF!</v>
      </c>
    </row>
    <row r="88" spans="1:18" ht="15" customHeight="1" x14ac:dyDescent="0.15">
      <c r="B88" s="4">
        <v>7</v>
      </c>
      <c r="C88" s="4" t="e">
        <f>#REF!</f>
        <v>#REF!</v>
      </c>
      <c r="E88" s="4" t="e">
        <f>#REF!</f>
        <v>#REF!</v>
      </c>
      <c r="F88" s="4" t="e">
        <f>#REF!</f>
        <v>#REF!</v>
      </c>
      <c r="G88" s="4" t="str">
        <f>IF(ISERROR(VLOOKUP(E88,労務比率,#REF!,FALSE)),"",VLOOKUP(E88,労務比率,#REF!,FALSE))</f>
        <v/>
      </c>
      <c r="H88" s="4" t="str">
        <f>IF(ISERROR(VLOOKUP(E88,労務比率,#REF!+1,FALSE)),"",VLOOKUP(E88,労務比率,#REF!+1,FALSE))</f>
        <v/>
      </c>
      <c r="I88" s="4" t="e">
        <f>#REF!</f>
        <v>#REF!</v>
      </c>
      <c r="J88" s="4" t="e">
        <f>#REF!</f>
        <v>#REF!</v>
      </c>
      <c r="K88" s="4" t="e">
        <f>#REF!</f>
        <v>#REF!</v>
      </c>
      <c r="L88" s="4">
        <f t="shared" si="17"/>
        <v>0</v>
      </c>
      <c r="M88" s="4">
        <f t="shared" si="22"/>
        <v>0</v>
      </c>
      <c r="N88" s="4" t="e">
        <f t="shared" si="21"/>
        <v>#REF!</v>
      </c>
      <c r="O88" s="4" t="e">
        <f t="shared" si="25"/>
        <v>#REF!</v>
      </c>
      <c r="R88" s="4" t="e">
        <f>IF(AND(J88=0,C88&gt;=設定シート!E$85,C88&lt;=設定シート!G$85),1,0)</f>
        <v>#REF!</v>
      </c>
    </row>
    <row r="89" spans="1:18" ht="15" customHeight="1" x14ac:dyDescent="0.15">
      <c r="B89" s="4">
        <v>8</v>
      </c>
      <c r="C89" s="4" t="e">
        <f>#REF!</f>
        <v>#REF!</v>
      </c>
      <c r="E89" s="4" t="e">
        <f>#REF!</f>
        <v>#REF!</v>
      </c>
      <c r="F89" s="4" t="e">
        <f>#REF!</f>
        <v>#REF!</v>
      </c>
      <c r="G89" s="4" t="str">
        <f>IF(ISERROR(VLOOKUP(E89,労務比率,#REF!,FALSE)),"",VLOOKUP(E89,労務比率,#REF!,FALSE))</f>
        <v/>
      </c>
      <c r="H89" s="4" t="str">
        <f>IF(ISERROR(VLOOKUP(E89,労務比率,#REF!+1,FALSE)),"",VLOOKUP(E89,労務比率,#REF!+1,FALSE))</f>
        <v/>
      </c>
      <c r="I89" s="4" t="e">
        <f>#REF!</f>
        <v>#REF!</v>
      </c>
      <c r="J89" s="4" t="e">
        <f>#REF!</f>
        <v>#REF!</v>
      </c>
      <c r="K89" s="4" t="e">
        <f>#REF!</f>
        <v>#REF!</v>
      </c>
      <c r="L89" s="4">
        <f t="shared" si="17"/>
        <v>0</v>
      </c>
      <c r="M89" s="4">
        <f t="shared" si="22"/>
        <v>0</v>
      </c>
      <c r="N89" s="4" t="e">
        <f t="shared" si="21"/>
        <v>#REF!</v>
      </c>
      <c r="O89" s="4" t="e">
        <f t="shared" si="25"/>
        <v>#REF!</v>
      </c>
      <c r="R89" s="4" t="e">
        <f>IF(AND(J89=0,C89&gt;=設定シート!E$85,C89&lt;=設定シート!G$85),1,0)</f>
        <v>#REF!</v>
      </c>
    </row>
    <row r="90" spans="1:18" ht="15" customHeight="1" x14ac:dyDescent="0.15">
      <c r="B90" s="4">
        <v>9</v>
      </c>
      <c r="C90" s="4" t="e">
        <f>#REF!</f>
        <v>#REF!</v>
      </c>
      <c r="E90" s="4" t="e">
        <f>#REF!</f>
        <v>#REF!</v>
      </c>
      <c r="F90" s="4" t="e">
        <f>#REF!</f>
        <v>#REF!</v>
      </c>
      <c r="G90" s="4" t="str">
        <f>IF(ISERROR(VLOOKUP(E90,労務比率,#REF!,FALSE)),"",VLOOKUP(E90,労務比率,#REF!,FALSE))</f>
        <v/>
      </c>
      <c r="H90" s="4" t="str">
        <f>IF(ISERROR(VLOOKUP(E90,労務比率,#REF!+1,FALSE)),"",VLOOKUP(E90,労務比率,#REF!+1,FALSE))</f>
        <v/>
      </c>
      <c r="I90" s="4" t="e">
        <f>#REF!</f>
        <v>#REF!</v>
      </c>
      <c r="J90" s="4" t="e">
        <f>#REF!</f>
        <v>#REF!</v>
      </c>
      <c r="K90" s="4" t="e">
        <f>#REF!</f>
        <v>#REF!</v>
      </c>
      <c r="L90" s="4">
        <f t="shared" si="17"/>
        <v>0</v>
      </c>
      <c r="M90" s="4">
        <f t="shared" si="22"/>
        <v>0</v>
      </c>
      <c r="N90" s="4" t="e">
        <f t="shared" si="21"/>
        <v>#REF!</v>
      </c>
      <c r="O90" s="4" t="e">
        <f t="shared" si="25"/>
        <v>#REF!</v>
      </c>
      <c r="R90" s="4" t="e">
        <f>IF(AND(J90=0,C90&gt;=設定シート!E$85,C90&lt;=設定シート!G$85),1,0)</f>
        <v>#REF!</v>
      </c>
    </row>
    <row r="91" spans="1:18" ht="15" customHeight="1" x14ac:dyDescent="0.15">
      <c r="A91" s="4">
        <v>6</v>
      </c>
      <c r="B91" s="4">
        <v>1</v>
      </c>
      <c r="C91" s="4" t="e">
        <f>#REF!</f>
        <v>#REF!</v>
      </c>
      <c r="E91" s="4" t="e">
        <f>#REF!</f>
        <v>#REF!</v>
      </c>
      <c r="F91" s="4" t="e">
        <f>#REF!</f>
        <v>#REF!</v>
      </c>
      <c r="G91" s="4" t="str">
        <f>IF(ISERROR(VLOOKUP(E91,労務比率,#REF!,FALSE)),"",VLOOKUP(E91,労務比率,#REF!,FALSE))</f>
        <v/>
      </c>
      <c r="H91" s="4" t="str">
        <f>IF(ISERROR(VLOOKUP(E91,労務比率,#REF!+1,FALSE)),"",VLOOKUP(E91,労務比率,#REF!+1,FALSE))</f>
        <v/>
      </c>
      <c r="I91" s="4" t="e">
        <f>#REF!</f>
        <v>#REF!</v>
      </c>
      <c r="J91" s="4" t="e">
        <f>#REF!</f>
        <v>#REF!</v>
      </c>
      <c r="K91" s="4" t="e">
        <f>#REF!</f>
        <v>#REF!</v>
      </c>
      <c r="L91" s="4">
        <f t="shared" si="17"/>
        <v>0</v>
      </c>
      <c r="M91" s="4">
        <f t="shared" si="22"/>
        <v>0</v>
      </c>
      <c r="N91" s="4" t="e">
        <f t="shared" si="21"/>
        <v>#REF!</v>
      </c>
      <c r="O91" s="4" t="e">
        <f t="shared" si="25"/>
        <v>#REF!</v>
      </c>
      <c r="P91" s="4">
        <f>INT(SUMIF(O91:O99,0,I91:I99)*105/108)</f>
        <v>0</v>
      </c>
      <c r="Q91" s="4">
        <f>INT(P91*IF(COUNTIF(R91:R99,1)=0,0,SUMIF(R91:R99,1,G91:G99)/COUNTIF(R91:R99,1))/100)</f>
        <v>0</v>
      </c>
      <c r="R91" s="4" t="e">
        <f>IF(AND(J91=0,C91&gt;=設定シート!E$85,C91&lt;=設定シート!G$85),1,0)</f>
        <v>#REF!</v>
      </c>
    </row>
    <row r="92" spans="1:18" ht="15" customHeight="1" x14ac:dyDescent="0.15">
      <c r="B92" s="4">
        <v>2</v>
      </c>
      <c r="C92" s="4" t="e">
        <f>#REF!</f>
        <v>#REF!</v>
      </c>
      <c r="E92" s="4" t="e">
        <f>#REF!</f>
        <v>#REF!</v>
      </c>
      <c r="F92" s="4" t="e">
        <f>#REF!</f>
        <v>#REF!</v>
      </c>
      <c r="G92" s="4" t="str">
        <f>IF(ISERROR(VLOOKUP(E92,労務比率,#REF!,FALSE)),"",VLOOKUP(E92,労務比率,#REF!,FALSE))</f>
        <v/>
      </c>
      <c r="H92" s="4" t="str">
        <f>IF(ISERROR(VLOOKUP(E92,労務比率,#REF!+1,FALSE)),"",VLOOKUP(E92,労務比率,#REF!+1,FALSE))</f>
        <v/>
      </c>
      <c r="I92" s="4" t="e">
        <f>#REF!</f>
        <v>#REF!</v>
      </c>
      <c r="J92" s="4" t="e">
        <f>#REF!</f>
        <v>#REF!</v>
      </c>
      <c r="K92" s="4" t="e">
        <f>#REF!</f>
        <v>#REF!</v>
      </c>
      <c r="L92" s="4">
        <f t="shared" si="17"/>
        <v>0</v>
      </c>
      <c r="M92" s="4">
        <f t="shared" si="22"/>
        <v>0</v>
      </c>
      <c r="N92" s="4" t="e">
        <f t="shared" si="21"/>
        <v>#REF!</v>
      </c>
      <c r="O92" s="4" t="e">
        <f t="shared" si="25"/>
        <v>#REF!</v>
      </c>
      <c r="R92" s="4" t="e">
        <f>IF(AND(J92=0,C92&gt;=設定シート!E$85,C92&lt;=設定シート!G$85),1,0)</f>
        <v>#REF!</v>
      </c>
    </row>
    <row r="93" spans="1:18" ht="15" customHeight="1" x14ac:dyDescent="0.15">
      <c r="B93" s="4">
        <v>3</v>
      </c>
      <c r="C93" s="4" t="e">
        <f>#REF!</f>
        <v>#REF!</v>
      </c>
      <c r="E93" s="4" t="e">
        <f>#REF!</f>
        <v>#REF!</v>
      </c>
      <c r="F93" s="4" t="e">
        <f>#REF!</f>
        <v>#REF!</v>
      </c>
      <c r="G93" s="4" t="str">
        <f>IF(ISERROR(VLOOKUP(E93,労務比率,#REF!,FALSE)),"",VLOOKUP(E93,労務比率,#REF!,FALSE))</f>
        <v/>
      </c>
      <c r="H93" s="4" t="str">
        <f>IF(ISERROR(VLOOKUP(E93,労務比率,#REF!+1,FALSE)),"",VLOOKUP(E93,労務比率,#REF!+1,FALSE))</f>
        <v/>
      </c>
      <c r="I93" s="4" t="e">
        <f>#REF!</f>
        <v>#REF!</v>
      </c>
      <c r="J93" s="4" t="e">
        <f>#REF!</f>
        <v>#REF!</v>
      </c>
      <c r="K93" s="4" t="e">
        <f>#REF!</f>
        <v>#REF!</v>
      </c>
      <c r="L93" s="4">
        <f t="shared" si="17"/>
        <v>0</v>
      </c>
      <c r="M93" s="4">
        <f t="shared" si="22"/>
        <v>0</v>
      </c>
      <c r="N93" s="4" t="e">
        <f t="shared" si="21"/>
        <v>#REF!</v>
      </c>
      <c r="O93" s="4" t="e">
        <f t="shared" si="25"/>
        <v>#REF!</v>
      </c>
      <c r="R93" s="4" t="e">
        <f>IF(AND(J93=0,C93&gt;=設定シート!E$85,C93&lt;=設定シート!G$85),1,0)</f>
        <v>#REF!</v>
      </c>
    </row>
    <row r="94" spans="1:18" ht="15" customHeight="1" x14ac:dyDescent="0.15">
      <c r="B94" s="4">
        <v>4</v>
      </c>
      <c r="C94" s="4" t="e">
        <f>#REF!</f>
        <v>#REF!</v>
      </c>
      <c r="E94" s="4" t="e">
        <f>#REF!</f>
        <v>#REF!</v>
      </c>
      <c r="F94" s="4" t="e">
        <f>#REF!</f>
        <v>#REF!</v>
      </c>
      <c r="G94" s="4" t="str">
        <f>IF(ISERROR(VLOOKUP(E94,労務比率,#REF!,FALSE)),"",VLOOKUP(E94,労務比率,#REF!,FALSE))</f>
        <v/>
      </c>
      <c r="H94" s="4" t="str">
        <f>IF(ISERROR(VLOOKUP(E94,労務比率,#REF!+1,FALSE)),"",VLOOKUP(E94,労務比率,#REF!+1,FALSE))</f>
        <v/>
      </c>
      <c r="I94" s="4" t="e">
        <f>#REF!</f>
        <v>#REF!</v>
      </c>
      <c r="J94" s="4" t="e">
        <f>#REF!</f>
        <v>#REF!</v>
      </c>
      <c r="K94" s="4" t="e">
        <f>#REF!</f>
        <v>#REF!</v>
      </c>
      <c r="L94" s="4">
        <f t="shared" si="17"/>
        <v>0</v>
      </c>
      <c r="M94" s="4">
        <f t="shared" si="22"/>
        <v>0</v>
      </c>
      <c r="N94" s="4" t="e">
        <f t="shared" si="21"/>
        <v>#REF!</v>
      </c>
      <c r="O94" s="4" t="e">
        <f t="shared" si="25"/>
        <v>#REF!</v>
      </c>
      <c r="R94" s="4" t="e">
        <f>IF(AND(J94=0,C94&gt;=設定シート!E$85,C94&lt;=設定シート!G$85),1,0)</f>
        <v>#REF!</v>
      </c>
    </row>
    <row r="95" spans="1:18" ht="15" customHeight="1" x14ac:dyDescent="0.15">
      <c r="B95" s="4">
        <v>5</v>
      </c>
      <c r="C95" s="4" t="e">
        <f>#REF!</f>
        <v>#REF!</v>
      </c>
      <c r="E95" s="4" t="e">
        <f>#REF!</f>
        <v>#REF!</v>
      </c>
      <c r="F95" s="4" t="e">
        <f>#REF!</f>
        <v>#REF!</v>
      </c>
      <c r="G95" s="4" t="str">
        <f>IF(ISERROR(VLOOKUP(E95,労務比率,#REF!,FALSE)),"",VLOOKUP(E95,労務比率,#REF!,FALSE))</f>
        <v/>
      </c>
      <c r="H95" s="4" t="str">
        <f>IF(ISERROR(VLOOKUP(E95,労務比率,#REF!+1,FALSE)),"",VLOOKUP(E95,労務比率,#REF!+1,FALSE))</f>
        <v/>
      </c>
      <c r="I95" s="4" t="e">
        <f>#REF!</f>
        <v>#REF!</v>
      </c>
      <c r="J95" s="4" t="e">
        <f>#REF!</f>
        <v>#REF!</v>
      </c>
      <c r="K95" s="4" t="e">
        <f>#REF!</f>
        <v>#REF!</v>
      </c>
      <c r="L95" s="4">
        <f t="shared" si="17"/>
        <v>0</v>
      </c>
      <c r="M95" s="4">
        <f t="shared" si="22"/>
        <v>0</v>
      </c>
      <c r="N95" s="4" t="e">
        <f t="shared" si="21"/>
        <v>#REF!</v>
      </c>
      <c r="O95" s="4" t="e">
        <f t="shared" si="25"/>
        <v>#REF!</v>
      </c>
      <c r="R95" s="4" t="e">
        <f>IF(AND(J95=0,C95&gt;=設定シート!E$85,C95&lt;=設定シート!G$85),1,0)</f>
        <v>#REF!</v>
      </c>
    </row>
    <row r="96" spans="1:18" ht="15" customHeight="1" x14ac:dyDescent="0.15">
      <c r="B96" s="4">
        <v>6</v>
      </c>
      <c r="C96" s="4" t="e">
        <f>#REF!</f>
        <v>#REF!</v>
      </c>
      <c r="E96" s="4" t="e">
        <f>#REF!</f>
        <v>#REF!</v>
      </c>
      <c r="F96" s="4" t="e">
        <f>#REF!</f>
        <v>#REF!</v>
      </c>
      <c r="G96" s="4" t="str">
        <f>IF(ISERROR(VLOOKUP(E96,労務比率,#REF!,FALSE)),"",VLOOKUP(E96,労務比率,#REF!,FALSE))</f>
        <v/>
      </c>
      <c r="H96" s="4" t="str">
        <f>IF(ISERROR(VLOOKUP(E96,労務比率,#REF!+1,FALSE)),"",VLOOKUP(E96,労務比率,#REF!+1,FALSE))</f>
        <v/>
      </c>
      <c r="I96" s="4" t="e">
        <f>#REF!</f>
        <v>#REF!</v>
      </c>
      <c r="J96" s="4" t="e">
        <f>#REF!</f>
        <v>#REF!</v>
      </c>
      <c r="K96" s="4" t="e">
        <f>#REF!</f>
        <v>#REF!</v>
      </c>
      <c r="L96" s="4">
        <f t="shared" si="17"/>
        <v>0</v>
      </c>
      <c r="M96" s="4">
        <f t="shared" si="22"/>
        <v>0</v>
      </c>
      <c r="N96" s="4" t="e">
        <f t="shared" si="21"/>
        <v>#REF!</v>
      </c>
      <c r="O96" s="4" t="e">
        <f t="shared" si="25"/>
        <v>#REF!</v>
      </c>
      <c r="R96" s="4" t="e">
        <f>IF(AND(J96=0,C96&gt;=設定シート!E$85,C96&lt;=設定シート!G$85),1,0)</f>
        <v>#REF!</v>
      </c>
    </row>
    <row r="97" spans="1:18" ht="15" customHeight="1" x14ac:dyDescent="0.15">
      <c r="B97" s="4">
        <v>7</v>
      </c>
      <c r="C97" s="4" t="e">
        <f>#REF!</f>
        <v>#REF!</v>
      </c>
      <c r="E97" s="4" t="e">
        <f>#REF!</f>
        <v>#REF!</v>
      </c>
      <c r="F97" s="4" t="e">
        <f>#REF!</f>
        <v>#REF!</v>
      </c>
      <c r="G97" s="4" t="str">
        <f>IF(ISERROR(VLOOKUP(E97,労務比率,#REF!,FALSE)),"",VLOOKUP(E97,労務比率,#REF!,FALSE))</f>
        <v/>
      </c>
      <c r="H97" s="4" t="str">
        <f>IF(ISERROR(VLOOKUP(E97,労務比率,#REF!+1,FALSE)),"",VLOOKUP(E97,労務比率,#REF!+1,FALSE))</f>
        <v/>
      </c>
      <c r="I97" s="4" t="e">
        <f>#REF!</f>
        <v>#REF!</v>
      </c>
      <c r="J97" s="4" t="e">
        <f>#REF!</f>
        <v>#REF!</v>
      </c>
      <c r="K97" s="4" t="e">
        <f>#REF!</f>
        <v>#REF!</v>
      </c>
      <c r="L97" s="4">
        <f t="shared" si="17"/>
        <v>0</v>
      </c>
      <c r="M97" s="4">
        <f t="shared" si="22"/>
        <v>0</v>
      </c>
      <c r="N97" s="4" t="e">
        <f t="shared" si="21"/>
        <v>#REF!</v>
      </c>
      <c r="O97" s="4" t="e">
        <f t="shared" si="25"/>
        <v>#REF!</v>
      </c>
      <c r="R97" s="4" t="e">
        <f>IF(AND(J97=0,C97&gt;=設定シート!E$85,C97&lt;=設定シート!G$85),1,0)</f>
        <v>#REF!</v>
      </c>
    </row>
    <row r="98" spans="1:18" ht="15" customHeight="1" x14ac:dyDescent="0.15">
      <c r="B98" s="4">
        <v>8</v>
      </c>
      <c r="C98" s="4" t="e">
        <f>#REF!</f>
        <v>#REF!</v>
      </c>
      <c r="E98" s="4" t="e">
        <f>#REF!</f>
        <v>#REF!</v>
      </c>
      <c r="F98" s="4" t="e">
        <f>#REF!</f>
        <v>#REF!</v>
      </c>
      <c r="G98" s="4" t="str">
        <f>IF(ISERROR(VLOOKUP(E98,労務比率,#REF!,FALSE)),"",VLOOKUP(E98,労務比率,#REF!,FALSE))</f>
        <v/>
      </c>
      <c r="H98" s="4" t="str">
        <f>IF(ISERROR(VLOOKUP(E98,労務比率,#REF!+1,FALSE)),"",VLOOKUP(E98,労務比率,#REF!+1,FALSE))</f>
        <v/>
      </c>
      <c r="I98" s="4" t="e">
        <f>#REF!</f>
        <v>#REF!</v>
      </c>
      <c r="J98" s="4" t="e">
        <f>#REF!</f>
        <v>#REF!</v>
      </c>
      <c r="K98" s="4" t="e">
        <f>#REF!</f>
        <v>#REF!</v>
      </c>
      <c r="L98" s="4">
        <f t="shared" si="17"/>
        <v>0</v>
      </c>
      <c r="M98" s="4">
        <f t="shared" si="22"/>
        <v>0</v>
      </c>
      <c r="N98" s="4" t="e">
        <f t="shared" si="21"/>
        <v>#REF!</v>
      </c>
      <c r="O98" s="4" t="e">
        <f t="shared" si="25"/>
        <v>#REF!</v>
      </c>
      <c r="R98" s="4" t="e">
        <f>IF(AND(J98=0,C98&gt;=設定シート!E$85,C98&lt;=設定シート!G$85),1,0)</f>
        <v>#REF!</v>
      </c>
    </row>
    <row r="99" spans="1:18" ht="15" customHeight="1" x14ac:dyDescent="0.15">
      <c r="B99" s="4">
        <v>9</v>
      </c>
      <c r="C99" s="4" t="e">
        <f>#REF!</f>
        <v>#REF!</v>
      </c>
      <c r="E99" s="4" t="e">
        <f>#REF!</f>
        <v>#REF!</v>
      </c>
      <c r="F99" s="4" t="e">
        <f>#REF!</f>
        <v>#REF!</v>
      </c>
      <c r="G99" s="4" t="str">
        <f>IF(ISERROR(VLOOKUP(E99,労務比率,#REF!,FALSE)),"",VLOOKUP(E99,労務比率,#REF!,FALSE))</f>
        <v/>
      </c>
      <c r="H99" s="4" t="str">
        <f>IF(ISERROR(VLOOKUP(E99,労務比率,#REF!+1,FALSE)),"",VLOOKUP(E99,労務比率,#REF!+1,FALSE))</f>
        <v/>
      </c>
      <c r="I99" s="4" t="e">
        <f>#REF!</f>
        <v>#REF!</v>
      </c>
      <c r="J99" s="4" t="e">
        <f>#REF!</f>
        <v>#REF!</v>
      </c>
      <c r="K99" s="4" t="e">
        <f>#REF!</f>
        <v>#REF!</v>
      </c>
      <c r="L99" s="4">
        <f t="shared" si="17"/>
        <v>0</v>
      </c>
      <c r="M99" s="4">
        <f t="shared" si="22"/>
        <v>0</v>
      </c>
      <c r="N99" s="4" t="e">
        <f t="shared" si="21"/>
        <v>#REF!</v>
      </c>
      <c r="O99" s="4" t="e">
        <f t="shared" si="25"/>
        <v>#REF!</v>
      </c>
      <c r="R99" s="4" t="e">
        <f>IF(AND(J99=0,C99&gt;=設定シート!E$85,C99&lt;=設定シート!G$85),1,0)</f>
        <v>#REF!</v>
      </c>
    </row>
    <row r="100" spans="1:18" ht="15" customHeight="1" x14ac:dyDescent="0.15">
      <c r="A100" s="4">
        <v>7</v>
      </c>
      <c r="B100" s="4">
        <v>1</v>
      </c>
      <c r="C100" s="4" t="e">
        <f>#REF!</f>
        <v>#REF!</v>
      </c>
      <c r="E100" s="4" t="e">
        <f>#REF!</f>
        <v>#REF!</v>
      </c>
      <c r="F100" s="4" t="e">
        <f>#REF!</f>
        <v>#REF!</v>
      </c>
      <c r="G100" s="4" t="str">
        <f>IF(ISERROR(VLOOKUP(E100,労務比率,#REF!,FALSE)),"",VLOOKUP(E100,労務比率,#REF!,FALSE))</f>
        <v/>
      </c>
      <c r="H100" s="4" t="str">
        <f>IF(ISERROR(VLOOKUP(E100,労務比率,#REF!+1,FALSE)),"",VLOOKUP(E100,労務比率,#REF!+1,FALSE))</f>
        <v/>
      </c>
      <c r="I100" s="4" t="e">
        <f>#REF!</f>
        <v>#REF!</v>
      </c>
      <c r="J100" s="4" t="e">
        <f>#REF!</f>
        <v>#REF!</v>
      </c>
      <c r="K100" s="4" t="e">
        <f>#REF!</f>
        <v>#REF!</v>
      </c>
      <c r="L100" s="4">
        <f t="shared" si="17"/>
        <v>0</v>
      </c>
      <c r="M100" s="4">
        <f t="shared" si="22"/>
        <v>0</v>
      </c>
      <c r="N100" s="4" t="e">
        <f t="shared" si="21"/>
        <v>#REF!</v>
      </c>
      <c r="O100" s="4" t="e">
        <f t="shared" si="25"/>
        <v>#REF!</v>
      </c>
      <c r="P100" s="4">
        <f>INT(SUMIF(O100:O108,0,I100:I108)*105/108)</f>
        <v>0</v>
      </c>
      <c r="Q100" s="4">
        <f>INT(P100*IF(COUNTIF(R100:R108,1)=0,0,SUMIF(R100:R108,1,G100:G108)/COUNTIF(R100:R108,1))/100)</f>
        <v>0</v>
      </c>
      <c r="R100" s="4" t="e">
        <f>IF(AND(J100=0,C100&gt;=設定シート!E$85,C100&lt;=設定シート!G$85),1,0)</f>
        <v>#REF!</v>
      </c>
    </row>
    <row r="101" spans="1:18" ht="15" customHeight="1" x14ac:dyDescent="0.15">
      <c r="B101" s="4">
        <v>2</v>
      </c>
      <c r="C101" s="4" t="e">
        <f>#REF!</f>
        <v>#REF!</v>
      </c>
      <c r="E101" s="4" t="e">
        <f>#REF!</f>
        <v>#REF!</v>
      </c>
      <c r="F101" s="4" t="e">
        <f>#REF!</f>
        <v>#REF!</v>
      </c>
      <c r="G101" s="4" t="str">
        <f>IF(ISERROR(VLOOKUP(E101,労務比率,#REF!,FALSE)),"",VLOOKUP(E101,労務比率,#REF!,FALSE))</f>
        <v/>
      </c>
      <c r="H101" s="4" t="str">
        <f>IF(ISERROR(VLOOKUP(E101,労務比率,#REF!+1,FALSE)),"",VLOOKUP(E101,労務比率,#REF!+1,FALSE))</f>
        <v/>
      </c>
      <c r="I101" s="4" t="e">
        <f>#REF!</f>
        <v>#REF!</v>
      </c>
      <c r="J101" s="4" t="e">
        <f>#REF!</f>
        <v>#REF!</v>
      </c>
      <c r="K101" s="4" t="e">
        <f>#REF!</f>
        <v>#REF!</v>
      </c>
      <c r="L101" s="4">
        <f t="shared" si="17"/>
        <v>0</v>
      </c>
      <c r="M101" s="4">
        <f t="shared" si="22"/>
        <v>0</v>
      </c>
      <c r="N101" s="4" t="e">
        <f t="shared" si="21"/>
        <v>#REF!</v>
      </c>
      <c r="O101" s="4" t="e">
        <f t="shared" si="25"/>
        <v>#REF!</v>
      </c>
      <c r="R101" s="4" t="e">
        <f>IF(AND(J101=0,C101&gt;=設定シート!E$85,C101&lt;=設定シート!G$85),1,0)</f>
        <v>#REF!</v>
      </c>
    </row>
    <row r="102" spans="1:18" ht="15" customHeight="1" x14ac:dyDescent="0.15">
      <c r="B102" s="4">
        <v>3</v>
      </c>
      <c r="C102" s="4" t="e">
        <f>#REF!</f>
        <v>#REF!</v>
      </c>
      <c r="E102" s="4" t="e">
        <f>#REF!</f>
        <v>#REF!</v>
      </c>
      <c r="F102" s="4" t="e">
        <f>#REF!</f>
        <v>#REF!</v>
      </c>
      <c r="G102" s="4" t="str">
        <f>IF(ISERROR(VLOOKUP(E102,労務比率,#REF!,FALSE)),"",VLOOKUP(E102,労務比率,#REF!,FALSE))</f>
        <v/>
      </c>
      <c r="H102" s="4" t="str">
        <f>IF(ISERROR(VLOOKUP(E102,労務比率,#REF!+1,FALSE)),"",VLOOKUP(E102,労務比率,#REF!+1,FALSE))</f>
        <v/>
      </c>
      <c r="I102" s="4" t="e">
        <f>#REF!</f>
        <v>#REF!</v>
      </c>
      <c r="J102" s="4" t="e">
        <f>#REF!</f>
        <v>#REF!</v>
      </c>
      <c r="K102" s="4" t="e">
        <f>#REF!</f>
        <v>#REF!</v>
      </c>
      <c r="L102" s="4">
        <f t="shared" si="17"/>
        <v>0</v>
      </c>
      <c r="M102" s="4">
        <f t="shared" si="22"/>
        <v>0</v>
      </c>
      <c r="N102" s="4" t="e">
        <f t="shared" si="21"/>
        <v>#REF!</v>
      </c>
      <c r="O102" s="4" t="e">
        <f t="shared" si="25"/>
        <v>#REF!</v>
      </c>
      <c r="R102" s="4" t="e">
        <f>IF(AND(J102=0,C102&gt;=設定シート!E$85,C102&lt;=設定シート!G$85),1,0)</f>
        <v>#REF!</v>
      </c>
    </row>
    <row r="103" spans="1:18" ht="15" customHeight="1" x14ac:dyDescent="0.15">
      <c r="B103" s="4">
        <v>4</v>
      </c>
      <c r="C103" s="4" t="e">
        <f>#REF!</f>
        <v>#REF!</v>
      </c>
      <c r="E103" s="4" t="e">
        <f>#REF!</f>
        <v>#REF!</v>
      </c>
      <c r="F103" s="4" t="e">
        <f>#REF!</f>
        <v>#REF!</v>
      </c>
      <c r="G103" s="4" t="str">
        <f>IF(ISERROR(VLOOKUP(E103,労務比率,#REF!,FALSE)),"",VLOOKUP(E103,労務比率,#REF!,FALSE))</f>
        <v/>
      </c>
      <c r="H103" s="4" t="str">
        <f>IF(ISERROR(VLOOKUP(E103,労務比率,#REF!+1,FALSE)),"",VLOOKUP(E103,労務比率,#REF!+1,FALSE))</f>
        <v/>
      </c>
      <c r="I103" s="4" t="e">
        <f>#REF!</f>
        <v>#REF!</v>
      </c>
      <c r="J103" s="4" t="e">
        <f>#REF!</f>
        <v>#REF!</v>
      </c>
      <c r="K103" s="4" t="e">
        <f>#REF!</f>
        <v>#REF!</v>
      </c>
      <c r="L103" s="4">
        <f t="shared" si="17"/>
        <v>0</v>
      </c>
      <c r="M103" s="4">
        <f t="shared" si="22"/>
        <v>0</v>
      </c>
      <c r="N103" s="4" t="e">
        <f t="shared" si="21"/>
        <v>#REF!</v>
      </c>
      <c r="O103" s="4" t="e">
        <f t="shared" si="25"/>
        <v>#REF!</v>
      </c>
      <c r="R103" s="4" t="e">
        <f>IF(AND(J103=0,C103&gt;=設定シート!E$85,C103&lt;=設定シート!G$85),1,0)</f>
        <v>#REF!</v>
      </c>
    </row>
    <row r="104" spans="1:18" ht="15" customHeight="1" x14ac:dyDescent="0.15">
      <c r="B104" s="4">
        <v>5</v>
      </c>
      <c r="C104" s="4" t="e">
        <f>#REF!</f>
        <v>#REF!</v>
      </c>
      <c r="E104" s="4" t="e">
        <f>#REF!</f>
        <v>#REF!</v>
      </c>
      <c r="F104" s="4" t="e">
        <f>#REF!</f>
        <v>#REF!</v>
      </c>
      <c r="G104" s="4" t="str">
        <f>IF(ISERROR(VLOOKUP(E104,労務比率,#REF!,FALSE)),"",VLOOKUP(E104,労務比率,#REF!,FALSE))</f>
        <v/>
      </c>
      <c r="H104" s="4" t="str">
        <f>IF(ISERROR(VLOOKUP(E104,労務比率,#REF!+1,FALSE)),"",VLOOKUP(E104,労務比率,#REF!+1,FALSE))</f>
        <v/>
      </c>
      <c r="I104" s="4" t="e">
        <f>#REF!</f>
        <v>#REF!</v>
      </c>
      <c r="J104" s="4" t="e">
        <f>#REF!</f>
        <v>#REF!</v>
      </c>
      <c r="K104" s="4" t="e">
        <f>#REF!</f>
        <v>#REF!</v>
      </c>
      <c r="L104" s="4">
        <f t="shared" si="17"/>
        <v>0</v>
      </c>
      <c r="M104" s="4">
        <f t="shared" si="22"/>
        <v>0</v>
      </c>
      <c r="N104" s="4" t="e">
        <f t="shared" si="21"/>
        <v>#REF!</v>
      </c>
      <c r="O104" s="4" t="e">
        <f t="shared" si="25"/>
        <v>#REF!</v>
      </c>
      <c r="R104" s="4" t="e">
        <f>IF(AND(J104=0,C104&gt;=設定シート!E$85,C104&lt;=設定シート!G$85),1,0)</f>
        <v>#REF!</v>
      </c>
    </row>
    <row r="105" spans="1:18" ht="15" customHeight="1" x14ac:dyDescent="0.15">
      <c r="B105" s="4">
        <v>6</v>
      </c>
      <c r="C105" s="4" t="e">
        <f>#REF!</f>
        <v>#REF!</v>
      </c>
      <c r="E105" s="4" t="e">
        <f>#REF!</f>
        <v>#REF!</v>
      </c>
      <c r="F105" s="4" t="e">
        <f>#REF!</f>
        <v>#REF!</v>
      </c>
      <c r="G105" s="4" t="str">
        <f>IF(ISERROR(VLOOKUP(E105,労務比率,#REF!,FALSE)),"",VLOOKUP(E105,労務比率,#REF!,FALSE))</f>
        <v/>
      </c>
      <c r="H105" s="4" t="str">
        <f>IF(ISERROR(VLOOKUP(E105,労務比率,#REF!+1,FALSE)),"",VLOOKUP(E105,労務比率,#REF!+1,FALSE))</f>
        <v/>
      </c>
      <c r="I105" s="4" t="e">
        <f>#REF!</f>
        <v>#REF!</v>
      </c>
      <c r="J105" s="4" t="e">
        <f>#REF!</f>
        <v>#REF!</v>
      </c>
      <c r="K105" s="4" t="e">
        <f>#REF!</f>
        <v>#REF!</v>
      </c>
      <c r="L105" s="4">
        <f t="shared" si="17"/>
        <v>0</v>
      </c>
      <c r="M105" s="4">
        <f t="shared" si="22"/>
        <v>0</v>
      </c>
      <c r="N105" s="4" t="e">
        <f t="shared" si="21"/>
        <v>#REF!</v>
      </c>
      <c r="O105" s="4" t="e">
        <f t="shared" si="25"/>
        <v>#REF!</v>
      </c>
      <c r="R105" s="4" t="e">
        <f>IF(AND(J105=0,C105&gt;=設定シート!E$85,C105&lt;=設定シート!G$85),1,0)</f>
        <v>#REF!</v>
      </c>
    </row>
    <row r="106" spans="1:18" ht="15" customHeight="1" x14ac:dyDescent="0.15">
      <c r="B106" s="4">
        <v>7</v>
      </c>
      <c r="C106" s="4" t="e">
        <f>#REF!</f>
        <v>#REF!</v>
      </c>
      <c r="E106" s="4" t="e">
        <f>#REF!</f>
        <v>#REF!</v>
      </c>
      <c r="F106" s="4" t="e">
        <f>#REF!</f>
        <v>#REF!</v>
      </c>
      <c r="G106" s="4" t="str">
        <f>IF(ISERROR(VLOOKUP(E106,労務比率,#REF!,FALSE)),"",VLOOKUP(E106,労務比率,#REF!,FALSE))</f>
        <v/>
      </c>
      <c r="H106" s="4" t="str">
        <f>IF(ISERROR(VLOOKUP(E106,労務比率,#REF!+1,FALSE)),"",VLOOKUP(E106,労務比率,#REF!+1,FALSE))</f>
        <v/>
      </c>
      <c r="I106" s="4" t="e">
        <f>#REF!</f>
        <v>#REF!</v>
      </c>
      <c r="J106" s="4" t="e">
        <f>#REF!</f>
        <v>#REF!</v>
      </c>
      <c r="K106" s="4" t="e">
        <f>#REF!</f>
        <v>#REF!</v>
      </c>
      <c r="L106" s="4">
        <f t="shared" si="17"/>
        <v>0</v>
      </c>
      <c r="M106" s="4">
        <f t="shared" si="22"/>
        <v>0</v>
      </c>
      <c r="N106" s="4" t="e">
        <f t="shared" si="21"/>
        <v>#REF!</v>
      </c>
      <c r="O106" s="4" t="e">
        <f t="shared" si="25"/>
        <v>#REF!</v>
      </c>
      <c r="R106" s="4" t="e">
        <f>IF(AND(J106=0,C106&gt;=設定シート!E$85,C106&lt;=設定シート!G$85),1,0)</f>
        <v>#REF!</v>
      </c>
    </row>
    <row r="107" spans="1:18" ht="15" customHeight="1" x14ac:dyDescent="0.15">
      <c r="B107" s="4">
        <v>8</v>
      </c>
      <c r="C107" s="4" t="e">
        <f>#REF!</f>
        <v>#REF!</v>
      </c>
      <c r="E107" s="4" t="e">
        <f>#REF!</f>
        <v>#REF!</v>
      </c>
      <c r="F107" s="4" t="e">
        <f>#REF!</f>
        <v>#REF!</v>
      </c>
      <c r="G107" s="4" t="str">
        <f>IF(ISERROR(VLOOKUP(E107,労務比率,#REF!,FALSE)),"",VLOOKUP(E107,労務比率,#REF!,FALSE))</f>
        <v/>
      </c>
      <c r="H107" s="4" t="str">
        <f>IF(ISERROR(VLOOKUP(E107,労務比率,#REF!+1,FALSE)),"",VLOOKUP(E107,労務比率,#REF!+1,FALSE))</f>
        <v/>
      </c>
      <c r="I107" s="4" t="e">
        <f>#REF!</f>
        <v>#REF!</v>
      </c>
      <c r="J107" s="4" t="e">
        <f>#REF!</f>
        <v>#REF!</v>
      </c>
      <c r="K107" s="4" t="e">
        <f>#REF!</f>
        <v>#REF!</v>
      </c>
      <c r="L107" s="4">
        <f t="shared" si="17"/>
        <v>0</v>
      </c>
      <c r="M107" s="4">
        <f t="shared" si="22"/>
        <v>0</v>
      </c>
      <c r="N107" s="4" t="e">
        <f t="shared" si="21"/>
        <v>#REF!</v>
      </c>
      <c r="O107" s="4" t="e">
        <f t="shared" si="25"/>
        <v>#REF!</v>
      </c>
      <c r="R107" s="4" t="e">
        <f>IF(AND(J107=0,C107&gt;=設定シート!E$85,C107&lt;=設定シート!G$85),1,0)</f>
        <v>#REF!</v>
      </c>
    </row>
    <row r="108" spans="1:18" ht="15" customHeight="1" x14ac:dyDescent="0.15">
      <c r="B108" s="4">
        <v>9</v>
      </c>
      <c r="C108" s="4" t="e">
        <f>#REF!</f>
        <v>#REF!</v>
      </c>
      <c r="E108" s="4" t="e">
        <f>#REF!</f>
        <v>#REF!</v>
      </c>
      <c r="F108" s="4" t="e">
        <f>#REF!</f>
        <v>#REF!</v>
      </c>
      <c r="G108" s="4" t="str">
        <f>IF(ISERROR(VLOOKUP(E108,労務比率,#REF!,FALSE)),"",VLOOKUP(E108,労務比率,#REF!,FALSE))</f>
        <v/>
      </c>
      <c r="H108" s="4" t="str">
        <f>IF(ISERROR(VLOOKUP(E108,労務比率,#REF!+1,FALSE)),"",VLOOKUP(E108,労務比率,#REF!+1,FALSE))</f>
        <v/>
      </c>
      <c r="I108" s="4" t="e">
        <f>#REF!</f>
        <v>#REF!</v>
      </c>
      <c r="J108" s="4" t="e">
        <f>#REF!</f>
        <v>#REF!</v>
      </c>
      <c r="K108" s="4" t="e">
        <f>#REF!</f>
        <v>#REF!</v>
      </c>
      <c r="L108" s="4">
        <f t="shared" si="17"/>
        <v>0</v>
      </c>
      <c r="M108" s="4">
        <f t="shared" si="22"/>
        <v>0</v>
      </c>
      <c r="N108" s="4" t="e">
        <f t="shared" si="21"/>
        <v>#REF!</v>
      </c>
      <c r="O108" s="4" t="e">
        <f t="shared" si="25"/>
        <v>#REF!</v>
      </c>
      <c r="R108" s="4" t="e">
        <f>IF(AND(J108=0,C108&gt;=設定シート!E$85,C108&lt;=設定シート!G$85),1,0)</f>
        <v>#REF!</v>
      </c>
    </row>
    <row r="109" spans="1:18" ht="15" customHeight="1" x14ac:dyDescent="0.15">
      <c r="A109" s="4">
        <v>8</v>
      </c>
      <c r="B109" s="4">
        <v>1</v>
      </c>
      <c r="C109" s="4" t="e">
        <f>#REF!</f>
        <v>#REF!</v>
      </c>
      <c r="E109" s="4" t="e">
        <f>#REF!</f>
        <v>#REF!</v>
      </c>
      <c r="F109" s="4" t="e">
        <f>#REF!</f>
        <v>#REF!</v>
      </c>
      <c r="G109" s="4" t="str">
        <f>IF(ISERROR(VLOOKUP(E109,労務比率,#REF!,FALSE)),"",VLOOKUP(E109,労務比率,#REF!,FALSE))</f>
        <v/>
      </c>
      <c r="H109" s="4" t="str">
        <f>IF(ISERROR(VLOOKUP(E109,労務比率,#REF!+1,FALSE)),"",VLOOKUP(E109,労務比率,#REF!+1,FALSE))</f>
        <v/>
      </c>
      <c r="I109" s="4" t="e">
        <f>#REF!</f>
        <v>#REF!</v>
      </c>
      <c r="J109" s="4" t="e">
        <f>#REF!</f>
        <v>#REF!</v>
      </c>
      <c r="K109" s="4" t="e">
        <f>#REF!</f>
        <v>#REF!</v>
      </c>
      <c r="L109" s="4">
        <f t="shared" si="17"/>
        <v>0</v>
      </c>
      <c r="M109" s="4">
        <f t="shared" si="22"/>
        <v>0</v>
      </c>
      <c r="N109" s="4" t="e">
        <f t="shared" si="21"/>
        <v>#REF!</v>
      </c>
      <c r="O109" s="4" t="e">
        <f t="shared" si="25"/>
        <v>#REF!</v>
      </c>
      <c r="P109" s="4">
        <f>INT(SUMIF(O109:O117,0,I109:I117)*105/108)</f>
        <v>0</v>
      </c>
      <c r="Q109" s="4">
        <f>INT(P109*IF(COUNTIF(R109:R117,1)=0,0,SUMIF(R109:R117,1,G109:G117)/COUNTIF(R109:R117,1))/100)</f>
        <v>0</v>
      </c>
      <c r="R109" s="4" t="e">
        <f>IF(AND(J109=0,C109&gt;=設定シート!E$85,C109&lt;=設定シート!G$85),1,0)</f>
        <v>#REF!</v>
      </c>
    </row>
    <row r="110" spans="1:18" ht="15" customHeight="1" x14ac:dyDescent="0.15">
      <c r="B110" s="4">
        <v>2</v>
      </c>
      <c r="C110" s="4" t="e">
        <f>#REF!</f>
        <v>#REF!</v>
      </c>
      <c r="E110" s="4" t="e">
        <f>#REF!</f>
        <v>#REF!</v>
      </c>
      <c r="F110" s="4" t="e">
        <f>#REF!</f>
        <v>#REF!</v>
      </c>
      <c r="G110" s="4" t="str">
        <f>IF(ISERROR(VLOOKUP(E110,労務比率,#REF!,FALSE)),"",VLOOKUP(E110,労務比率,#REF!,FALSE))</f>
        <v/>
      </c>
      <c r="H110" s="4" t="str">
        <f>IF(ISERROR(VLOOKUP(E110,労務比率,#REF!+1,FALSE)),"",VLOOKUP(E110,労務比率,#REF!+1,FALSE))</f>
        <v/>
      </c>
      <c r="I110" s="4" t="e">
        <f>#REF!</f>
        <v>#REF!</v>
      </c>
      <c r="J110" s="4" t="e">
        <f>#REF!</f>
        <v>#REF!</v>
      </c>
      <c r="K110" s="4" t="e">
        <f>#REF!</f>
        <v>#REF!</v>
      </c>
      <c r="L110" s="4">
        <f t="shared" si="17"/>
        <v>0</v>
      </c>
      <c r="M110" s="4">
        <f t="shared" si="22"/>
        <v>0</v>
      </c>
      <c r="N110" s="4" t="e">
        <f t="shared" si="21"/>
        <v>#REF!</v>
      </c>
      <c r="O110" s="4" t="e">
        <f t="shared" si="25"/>
        <v>#REF!</v>
      </c>
      <c r="R110" s="4" t="e">
        <f>IF(AND(J110=0,C110&gt;=設定シート!E$85,C110&lt;=設定シート!G$85),1,0)</f>
        <v>#REF!</v>
      </c>
    </row>
    <row r="111" spans="1:18" ht="15" customHeight="1" x14ac:dyDescent="0.15">
      <c r="B111" s="4">
        <v>3</v>
      </c>
      <c r="C111" s="4" t="e">
        <f>#REF!</f>
        <v>#REF!</v>
      </c>
      <c r="E111" s="4" t="e">
        <f>#REF!</f>
        <v>#REF!</v>
      </c>
      <c r="F111" s="4" t="e">
        <f>#REF!</f>
        <v>#REF!</v>
      </c>
      <c r="G111" s="4" t="str">
        <f>IF(ISERROR(VLOOKUP(E111,労務比率,#REF!,FALSE)),"",VLOOKUP(E111,労務比率,#REF!,FALSE))</f>
        <v/>
      </c>
      <c r="H111" s="4" t="str">
        <f>IF(ISERROR(VLOOKUP(E111,労務比率,#REF!+1,FALSE)),"",VLOOKUP(E111,労務比率,#REF!+1,FALSE))</f>
        <v/>
      </c>
      <c r="I111" s="4" t="e">
        <f>#REF!</f>
        <v>#REF!</v>
      </c>
      <c r="J111" s="4" t="e">
        <f>#REF!</f>
        <v>#REF!</v>
      </c>
      <c r="K111" s="4" t="e">
        <f>#REF!</f>
        <v>#REF!</v>
      </c>
      <c r="L111" s="4">
        <f t="shared" si="17"/>
        <v>0</v>
      </c>
      <c r="M111" s="4">
        <f t="shared" si="22"/>
        <v>0</v>
      </c>
      <c r="N111" s="4" t="e">
        <f t="shared" si="21"/>
        <v>#REF!</v>
      </c>
      <c r="O111" s="4" t="e">
        <f t="shared" si="25"/>
        <v>#REF!</v>
      </c>
      <c r="R111" s="4" t="e">
        <f>IF(AND(J111=0,C111&gt;=設定シート!E$85,C111&lt;=設定シート!G$85),1,0)</f>
        <v>#REF!</v>
      </c>
    </row>
    <row r="112" spans="1:18" ht="15" customHeight="1" x14ac:dyDescent="0.15">
      <c r="B112" s="4">
        <v>4</v>
      </c>
      <c r="C112" s="4" t="e">
        <f>#REF!</f>
        <v>#REF!</v>
      </c>
      <c r="E112" s="4" t="e">
        <f>#REF!</f>
        <v>#REF!</v>
      </c>
      <c r="F112" s="4" t="e">
        <f>#REF!</f>
        <v>#REF!</v>
      </c>
      <c r="G112" s="4" t="str">
        <f>IF(ISERROR(VLOOKUP(E112,労務比率,#REF!,FALSE)),"",VLOOKUP(E112,労務比率,#REF!,FALSE))</f>
        <v/>
      </c>
      <c r="H112" s="4" t="str">
        <f>IF(ISERROR(VLOOKUP(E112,労務比率,#REF!+1,FALSE)),"",VLOOKUP(E112,労務比率,#REF!+1,FALSE))</f>
        <v/>
      </c>
      <c r="I112" s="4" t="e">
        <f>#REF!</f>
        <v>#REF!</v>
      </c>
      <c r="J112" s="4" t="e">
        <f>#REF!</f>
        <v>#REF!</v>
      </c>
      <c r="K112" s="4" t="e">
        <f>#REF!</f>
        <v>#REF!</v>
      </c>
      <c r="L112" s="4">
        <f t="shared" si="17"/>
        <v>0</v>
      </c>
      <c r="M112" s="4">
        <f t="shared" si="22"/>
        <v>0</v>
      </c>
      <c r="N112" s="4" t="e">
        <f t="shared" si="21"/>
        <v>#REF!</v>
      </c>
      <c r="O112" s="4" t="e">
        <f t="shared" si="25"/>
        <v>#REF!</v>
      </c>
      <c r="R112" s="4" t="e">
        <f>IF(AND(J112=0,C112&gt;=設定シート!E$85,C112&lt;=設定シート!G$85),1,0)</f>
        <v>#REF!</v>
      </c>
    </row>
    <row r="113" spans="1:18" ht="15" customHeight="1" x14ac:dyDescent="0.15">
      <c r="B113" s="4">
        <v>5</v>
      </c>
      <c r="C113" s="4" t="e">
        <f>#REF!</f>
        <v>#REF!</v>
      </c>
      <c r="E113" s="4" t="e">
        <f>#REF!</f>
        <v>#REF!</v>
      </c>
      <c r="F113" s="4" t="e">
        <f>#REF!</f>
        <v>#REF!</v>
      </c>
      <c r="G113" s="4" t="str">
        <f>IF(ISERROR(VLOOKUP(E113,労務比率,#REF!,FALSE)),"",VLOOKUP(E113,労務比率,#REF!,FALSE))</f>
        <v/>
      </c>
      <c r="H113" s="4" t="str">
        <f>IF(ISERROR(VLOOKUP(E113,労務比率,#REF!+1,FALSE)),"",VLOOKUP(E113,労務比率,#REF!+1,FALSE))</f>
        <v/>
      </c>
      <c r="I113" s="4" t="e">
        <f>#REF!</f>
        <v>#REF!</v>
      </c>
      <c r="J113" s="4" t="e">
        <f>#REF!</f>
        <v>#REF!</v>
      </c>
      <c r="K113" s="4" t="e">
        <f>#REF!</f>
        <v>#REF!</v>
      </c>
      <c r="L113" s="4">
        <f t="shared" si="17"/>
        <v>0</v>
      </c>
      <c r="M113" s="4">
        <f t="shared" si="22"/>
        <v>0</v>
      </c>
      <c r="N113" s="4" t="e">
        <f t="shared" si="21"/>
        <v>#REF!</v>
      </c>
      <c r="O113" s="4" t="e">
        <f t="shared" si="25"/>
        <v>#REF!</v>
      </c>
      <c r="R113" s="4" t="e">
        <f>IF(AND(J113=0,C113&gt;=設定シート!E$85,C113&lt;=設定シート!G$85),1,0)</f>
        <v>#REF!</v>
      </c>
    </row>
    <row r="114" spans="1:18" ht="15" customHeight="1" x14ac:dyDescent="0.15">
      <c r="B114" s="4">
        <v>6</v>
      </c>
      <c r="C114" s="4" t="e">
        <f>#REF!</f>
        <v>#REF!</v>
      </c>
      <c r="E114" s="4" t="e">
        <f>#REF!</f>
        <v>#REF!</v>
      </c>
      <c r="F114" s="4" t="e">
        <f>#REF!</f>
        <v>#REF!</v>
      </c>
      <c r="G114" s="4" t="str">
        <f>IF(ISERROR(VLOOKUP(E114,労務比率,#REF!,FALSE)),"",VLOOKUP(E114,労務比率,#REF!,FALSE))</f>
        <v/>
      </c>
      <c r="H114" s="4" t="str">
        <f>IF(ISERROR(VLOOKUP(E114,労務比率,#REF!+1,FALSE)),"",VLOOKUP(E114,労務比率,#REF!+1,FALSE))</f>
        <v/>
      </c>
      <c r="I114" s="4" t="e">
        <f>#REF!</f>
        <v>#REF!</v>
      </c>
      <c r="J114" s="4" t="e">
        <f>#REF!</f>
        <v>#REF!</v>
      </c>
      <c r="K114" s="4" t="e">
        <f>#REF!</f>
        <v>#REF!</v>
      </c>
      <c r="L114" s="4">
        <f t="shared" si="17"/>
        <v>0</v>
      </c>
      <c r="M114" s="4">
        <f t="shared" si="22"/>
        <v>0</v>
      </c>
      <c r="N114" s="4" t="e">
        <f t="shared" si="21"/>
        <v>#REF!</v>
      </c>
      <c r="O114" s="4" t="e">
        <f t="shared" si="25"/>
        <v>#REF!</v>
      </c>
      <c r="R114" s="4" t="e">
        <f>IF(AND(J114=0,C114&gt;=設定シート!E$85,C114&lt;=設定シート!G$85),1,0)</f>
        <v>#REF!</v>
      </c>
    </row>
    <row r="115" spans="1:18" ht="15" customHeight="1" x14ac:dyDescent="0.15">
      <c r="B115" s="4">
        <v>7</v>
      </c>
      <c r="C115" s="4" t="e">
        <f>#REF!</f>
        <v>#REF!</v>
      </c>
      <c r="E115" s="4" t="e">
        <f>#REF!</f>
        <v>#REF!</v>
      </c>
      <c r="F115" s="4" t="e">
        <f>#REF!</f>
        <v>#REF!</v>
      </c>
      <c r="G115" s="4" t="str">
        <f>IF(ISERROR(VLOOKUP(E115,労務比率,#REF!,FALSE)),"",VLOOKUP(E115,労務比率,#REF!,FALSE))</f>
        <v/>
      </c>
      <c r="H115" s="4" t="str">
        <f>IF(ISERROR(VLOOKUP(E115,労務比率,#REF!+1,FALSE)),"",VLOOKUP(E115,労務比率,#REF!+1,FALSE))</f>
        <v/>
      </c>
      <c r="I115" s="4" t="e">
        <f>#REF!</f>
        <v>#REF!</v>
      </c>
      <c r="J115" s="4" t="e">
        <f>#REF!</f>
        <v>#REF!</v>
      </c>
      <c r="K115" s="4" t="e">
        <f>#REF!</f>
        <v>#REF!</v>
      </c>
      <c r="L115" s="4">
        <f t="shared" ref="L115:L178" si="26">IF(ISERROR(INT((ROUNDDOWN(I115*G115/100,0)+K115)/1000)),0,INT((ROUNDDOWN(I115*G115/100,0)+K115)/1000))</f>
        <v>0</v>
      </c>
      <c r="M115" s="4">
        <f t="shared" si="22"/>
        <v>0</v>
      </c>
      <c r="N115" s="4" t="e">
        <f t="shared" ref="N115:N178" si="27">IF(R115=1,0,I115)</f>
        <v>#REF!</v>
      </c>
      <c r="O115" s="4" t="e">
        <f t="shared" si="25"/>
        <v>#REF!</v>
      </c>
      <c r="R115" s="4" t="e">
        <f>IF(AND(J115=0,C115&gt;=設定シート!E$85,C115&lt;=設定シート!G$85),1,0)</f>
        <v>#REF!</v>
      </c>
    </row>
    <row r="116" spans="1:18" ht="15" customHeight="1" x14ac:dyDescent="0.15">
      <c r="B116" s="4">
        <v>8</v>
      </c>
      <c r="C116" s="4" t="e">
        <f>#REF!</f>
        <v>#REF!</v>
      </c>
      <c r="E116" s="4" t="e">
        <f>#REF!</f>
        <v>#REF!</v>
      </c>
      <c r="F116" s="4" t="e">
        <f>#REF!</f>
        <v>#REF!</v>
      </c>
      <c r="G116" s="4" t="str">
        <f>IF(ISERROR(VLOOKUP(E116,労務比率,#REF!,FALSE)),"",VLOOKUP(E116,労務比率,#REF!,FALSE))</f>
        <v/>
      </c>
      <c r="H116" s="4" t="str">
        <f>IF(ISERROR(VLOOKUP(E116,労務比率,#REF!+1,FALSE)),"",VLOOKUP(E116,労務比率,#REF!+1,FALSE))</f>
        <v/>
      </c>
      <c r="I116" s="4" t="e">
        <f>#REF!</f>
        <v>#REF!</v>
      </c>
      <c r="J116" s="4" t="e">
        <f>#REF!</f>
        <v>#REF!</v>
      </c>
      <c r="K116" s="4" t="e">
        <f>#REF!</f>
        <v>#REF!</v>
      </c>
      <c r="L116" s="4">
        <f t="shared" si="26"/>
        <v>0</v>
      </c>
      <c r="M116" s="4">
        <f t="shared" si="22"/>
        <v>0</v>
      </c>
      <c r="N116" s="4" t="e">
        <f t="shared" si="27"/>
        <v>#REF!</v>
      </c>
      <c r="O116" s="4" t="e">
        <f t="shared" si="25"/>
        <v>#REF!</v>
      </c>
      <c r="R116" s="4" t="e">
        <f>IF(AND(J116=0,C116&gt;=設定シート!E$85,C116&lt;=設定シート!G$85),1,0)</f>
        <v>#REF!</v>
      </c>
    </row>
    <row r="117" spans="1:18" ht="15" customHeight="1" x14ac:dyDescent="0.15">
      <c r="B117" s="4">
        <v>9</v>
      </c>
      <c r="C117" s="4" t="e">
        <f>#REF!</f>
        <v>#REF!</v>
      </c>
      <c r="E117" s="4" t="e">
        <f>#REF!</f>
        <v>#REF!</v>
      </c>
      <c r="F117" s="4" t="e">
        <f>#REF!</f>
        <v>#REF!</v>
      </c>
      <c r="G117" s="4" t="str">
        <f>IF(ISERROR(VLOOKUP(E117,労務比率,#REF!,FALSE)),"",VLOOKUP(E117,労務比率,#REF!,FALSE))</f>
        <v/>
      </c>
      <c r="H117" s="4" t="str">
        <f>IF(ISERROR(VLOOKUP(E117,労務比率,#REF!+1,FALSE)),"",VLOOKUP(E117,労務比率,#REF!+1,FALSE))</f>
        <v/>
      </c>
      <c r="I117" s="4" t="e">
        <f>#REF!</f>
        <v>#REF!</v>
      </c>
      <c r="J117" s="4" t="e">
        <f>#REF!</f>
        <v>#REF!</v>
      </c>
      <c r="K117" s="4" t="e">
        <f>#REF!</f>
        <v>#REF!</v>
      </c>
      <c r="L117" s="4">
        <f t="shared" si="26"/>
        <v>0</v>
      </c>
      <c r="M117" s="4">
        <f t="shared" si="22"/>
        <v>0</v>
      </c>
      <c r="N117" s="4" t="e">
        <f t="shared" si="27"/>
        <v>#REF!</v>
      </c>
      <c r="O117" s="4" t="e">
        <f t="shared" si="25"/>
        <v>#REF!</v>
      </c>
      <c r="R117" s="4" t="e">
        <f>IF(AND(J117=0,C117&gt;=設定シート!E$85,C117&lt;=設定シート!G$85),1,0)</f>
        <v>#REF!</v>
      </c>
    </row>
    <row r="118" spans="1:18" ht="15" customHeight="1" x14ac:dyDescent="0.15">
      <c r="A118" s="4">
        <v>9</v>
      </c>
      <c r="B118" s="4">
        <v>1</v>
      </c>
      <c r="C118" s="4" t="e">
        <f>#REF!</f>
        <v>#REF!</v>
      </c>
      <c r="E118" s="4" t="e">
        <f>#REF!</f>
        <v>#REF!</v>
      </c>
      <c r="F118" s="4" t="e">
        <f>#REF!</f>
        <v>#REF!</v>
      </c>
      <c r="G118" s="4" t="str">
        <f>IF(ISERROR(VLOOKUP(E118,労務比率,#REF!,FALSE)),"",VLOOKUP(E118,労務比率,#REF!,FALSE))</f>
        <v/>
      </c>
      <c r="H118" s="4" t="str">
        <f>IF(ISERROR(VLOOKUP(E118,労務比率,#REF!+1,FALSE)),"",VLOOKUP(E118,労務比率,#REF!+1,FALSE))</f>
        <v/>
      </c>
      <c r="I118" s="4" t="e">
        <f>#REF!</f>
        <v>#REF!</v>
      </c>
      <c r="J118" s="4" t="e">
        <f>#REF!</f>
        <v>#REF!</v>
      </c>
      <c r="K118" s="4" t="e">
        <f>#REF!</f>
        <v>#REF!</v>
      </c>
      <c r="L118" s="4">
        <f t="shared" si="26"/>
        <v>0</v>
      </c>
      <c r="M118" s="4">
        <f t="shared" si="22"/>
        <v>0</v>
      </c>
      <c r="N118" s="4" t="e">
        <f t="shared" si="27"/>
        <v>#REF!</v>
      </c>
      <c r="O118" s="4" t="e">
        <f t="shared" si="25"/>
        <v>#REF!</v>
      </c>
      <c r="P118" s="4">
        <f>INT(SUMIF(O118:O126,0,I118:I126)*105/108)</f>
        <v>0</v>
      </c>
      <c r="Q118" s="4">
        <f>INT(P118*IF(COUNTIF(R118:R126,1)=0,0,SUMIF(R118:R126,1,G118:G126)/COUNTIF(R118:R126,1))/100)</f>
        <v>0</v>
      </c>
      <c r="R118" s="4" t="e">
        <f>IF(AND(J118=0,C118&gt;=設定シート!E$85,C118&lt;=設定シート!G$85),1,0)</f>
        <v>#REF!</v>
      </c>
    </row>
    <row r="119" spans="1:18" ht="15" customHeight="1" x14ac:dyDescent="0.15">
      <c r="B119" s="4">
        <v>2</v>
      </c>
      <c r="C119" s="4" t="e">
        <f>#REF!</f>
        <v>#REF!</v>
      </c>
      <c r="E119" s="4" t="e">
        <f>#REF!</f>
        <v>#REF!</v>
      </c>
      <c r="F119" s="4" t="e">
        <f>#REF!</f>
        <v>#REF!</v>
      </c>
      <c r="G119" s="4" t="str">
        <f>IF(ISERROR(VLOOKUP(E119,労務比率,#REF!,FALSE)),"",VLOOKUP(E119,労務比率,#REF!,FALSE))</f>
        <v/>
      </c>
      <c r="H119" s="4" t="str">
        <f>IF(ISERROR(VLOOKUP(E119,労務比率,#REF!+1,FALSE)),"",VLOOKUP(E119,労務比率,#REF!+1,FALSE))</f>
        <v/>
      </c>
      <c r="I119" s="4" t="e">
        <f>#REF!</f>
        <v>#REF!</v>
      </c>
      <c r="J119" s="4" t="e">
        <f>#REF!</f>
        <v>#REF!</v>
      </c>
      <c r="K119" s="4" t="e">
        <f>#REF!</f>
        <v>#REF!</v>
      </c>
      <c r="L119" s="4">
        <f t="shared" si="26"/>
        <v>0</v>
      </c>
      <c r="M119" s="4">
        <f t="shared" si="22"/>
        <v>0</v>
      </c>
      <c r="N119" s="4" t="e">
        <f t="shared" si="27"/>
        <v>#REF!</v>
      </c>
      <c r="O119" s="4" t="e">
        <f t="shared" si="25"/>
        <v>#REF!</v>
      </c>
      <c r="R119" s="4" t="e">
        <f>IF(AND(J119=0,C119&gt;=設定シート!E$85,C119&lt;=設定シート!G$85),1,0)</f>
        <v>#REF!</v>
      </c>
    </row>
    <row r="120" spans="1:18" ht="15" customHeight="1" x14ac:dyDescent="0.15">
      <c r="B120" s="4">
        <v>3</v>
      </c>
      <c r="C120" s="4" t="e">
        <f>#REF!</f>
        <v>#REF!</v>
      </c>
      <c r="E120" s="4" t="e">
        <f>#REF!</f>
        <v>#REF!</v>
      </c>
      <c r="F120" s="4" t="e">
        <f>#REF!</f>
        <v>#REF!</v>
      </c>
      <c r="G120" s="4" t="str">
        <f>IF(ISERROR(VLOOKUP(E120,労務比率,#REF!,FALSE)),"",VLOOKUP(E120,労務比率,#REF!,FALSE))</f>
        <v/>
      </c>
      <c r="H120" s="4" t="str">
        <f>IF(ISERROR(VLOOKUP(E120,労務比率,#REF!+1,FALSE)),"",VLOOKUP(E120,労務比率,#REF!+1,FALSE))</f>
        <v/>
      </c>
      <c r="I120" s="4" t="e">
        <f>#REF!</f>
        <v>#REF!</v>
      </c>
      <c r="J120" s="4" t="e">
        <f>#REF!</f>
        <v>#REF!</v>
      </c>
      <c r="K120" s="4" t="e">
        <f>#REF!</f>
        <v>#REF!</v>
      </c>
      <c r="L120" s="4">
        <f t="shared" si="26"/>
        <v>0</v>
      </c>
      <c r="M120" s="4">
        <f t="shared" ref="M120:M183" si="28">IF(ISERROR(L120*H120),0,L120*H120)</f>
        <v>0</v>
      </c>
      <c r="N120" s="4" t="e">
        <f t="shared" si="27"/>
        <v>#REF!</v>
      </c>
      <c r="O120" s="4" t="e">
        <f t="shared" si="25"/>
        <v>#REF!</v>
      </c>
      <c r="R120" s="4" t="e">
        <f>IF(AND(J120=0,C120&gt;=設定シート!E$85,C120&lt;=設定シート!G$85),1,0)</f>
        <v>#REF!</v>
      </c>
    </row>
    <row r="121" spans="1:18" ht="15" customHeight="1" x14ac:dyDescent="0.15">
      <c r="B121" s="4">
        <v>4</v>
      </c>
      <c r="C121" s="4" t="e">
        <f>#REF!</f>
        <v>#REF!</v>
      </c>
      <c r="E121" s="4" t="e">
        <f>#REF!</f>
        <v>#REF!</v>
      </c>
      <c r="F121" s="4" t="e">
        <f>#REF!</f>
        <v>#REF!</v>
      </c>
      <c r="G121" s="4" t="str">
        <f>IF(ISERROR(VLOOKUP(E121,労務比率,#REF!,FALSE)),"",VLOOKUP(E121,労務比率,#REF!,FALSE))</f>
        <v/>
      </c>
      <c r="H121" s="4" t="str">
        <f>IF(ISERROR(VLOOKUP(E121,労務比率,#REF!+1,FALSE)),"",VLOOKUP(E121,労務比率,#REF!+1,FALSE))</f>
        <v/>
      </c>
      <c r="I121" s="4" t="e">
        <f>#REF!</f>
        <v>#REF!</v>
      </c>
      <c r="J121" s="4" t="e">
        <f>#REF!</f>
        <v>#REF!</v>
      </c>
      <c r="K121" s="4" t="e">
        <f>#REF!</f>
        <v>#REF!</v>
      </c>
      <c r="L121" s="4">
        <f t="shared" si="26"/>
        <v>0</v>
      </c>
      <c r="M121" s="4">
        <f t="shared" si="28"/>
        <v>0</v>
      </c>
      <c r="N121" s="4" t="e">
        <f t="shared" si="27"/>
        <v>#REF!</v>
      </c>
      <c r="O121" s="4" t="e">
        <f t="shared" si="25"/>
        <v>#REF!</v>
      </c>
      <c r="R121" s="4" t="e">
        <f>IF(AND(J121=0,C121&gt;=設定シート!E$85,C121&lt;=設定シート!G$85),1,0)</f>
        <v>#REF!</v>
      </c>
    </row>
    <row r="122" spans="1:18" ht="15" customHeight="1" x14ac:dyDescent="0.15">
      <c r="B122" s="4">
        <v>5</v>
      </c>
      <c r="C122" s="4" t="e">
        <f>#REF!</f>
        <v>#REF!</v>
      </c>
      <c r="E122" s="4" t="e">
        <f>#REF!</f>
        <v>#REF!</v>
      </c>
      <c r="F122" s="4" t="e">
        <f>#REF!</f>
        <v>#REF!</v>
      </c>
      <c r="G122" s="4" t="str">
        <f>IF(ISERROR(VLOOKUP(E122,労務比率,#REF!,FALSE)),"",VLOOKUP(E122,労務比率,#REF!,FALSE))</f>
        <v/>
      </c>
      <c r="H122" s="4" t="str">
        <f>IF(ISERROR(VLOOKUP(E122,労務比率,#REF!+1,FALSE)),"",VLOOKUP(E122,労務比率,#REF!+1,FALSE))</f>
        <v/>
      </c>
      <c r="I122" s="4" t="e">
        <f>#REF!</f>
        <v>#REF!</v>
      </c>
      <c r="J122" s="4" t="e">
        <f>#REF!</f>
        <v>#REF!</v>
      </c>
      <c r="K122" s="4" t="e">
        <f>#REF!</f>
        <v>#REF!</v>
      </c>
      <c r="L122" s="4">
        <f t="shared" si="26"/>
        <v>0</v>
      </c>
      <c r="M122" s="4">
        <f t="shared" si="28"/>
        <v>0</v>
      </c>
      <c r="N122" s="4" t="e">
        <f t="shared" si="27"/>
        <v>#REF!</v>
      </c>
      <c r="O122" s="4" t="e">
        <f t="shared" si="25"/>
        <v>#REF!</v>
      </c>
      <c r="R122" s="4" t="e">
        <f>IF(AND(J122=0,C122&gt;=設定シート!E$85,C122&lt;=設定シート!G$85),1,0)</f>
        <v>#REF!</v>
      </c>
    </row>
    <row r="123" spans="1:18" ht="15" customHeight="1" x14ac:dyDescent="0.15">
      <c r="B123" s="4">
        <v>6</v>
      </c>
      <c r="C123" s="4" t="e">
        <f>#REF!</f>
        <v>#REF!</v>
      </c>
      <c r="E123" s="4" t="e">
        <f>#REF!</f>
        <v>#REF!</v>
      </c>
      <c r="F123" s="4" t="e">
        <f>#REF!</f>
        <v>#REF!</v>
      </c>
      <c r="G123" s="4" t="str">
        <f>IF(ISERROR(VLOOKUP(E123,労務比率,#REF!,FALSE)),"",VLOOKUP(E123,労務比率,#REF!,FALSE))</f>
        <v/>
      </c>
      <c r="H123" s="4" t="str">
        <f>IF(ISERROR(VLOOKUP(E123,労務比率,#REF!+1,FALSE)),"",VLOOKUP(E123,労務比率,#REF!+1,FALSE))</f>
        <v/>
      </c>
      <c r="I123" s="4" t="e">
        <f>#REF!</f>
        <v>#REF!</v>
      </c>
      <c r="J123" s="4" t="e">
        <f>#REF!</f>
        <v>#REF!</v>
      </c>
      <c r="K123" s="4" t="e">
        <f>#REF!</f>
        <v>#REF!</v>
      </c>
      <c r="L123" s="4">
        <f t="shared" si="26"/>
        <v>0</v>
      </c>
      <c r="M123" s="4">
        <f t="shared" si="28"/>
        <v>0</v>
      </c>
      <c r="N123" s="4" t="e">
        <f t="shared" si="27"/>
        <v>#REF!</v>
      </c>
      <c r="O123" s="4" t="e">
        <f t="shared" si="25"/>
        <v>#REF!</v>
      </c>
      <c r="R123" s="4" t="e">
        <f>IF(AND(J123=0,C123&gt;=設定シート!E$85,C123&lt;=設定シート!G$85),1,0)</f>
        <v>#REF!</v>
      </c>
    </row>
    <row r="124" spans="1:18" ht="15" customHeight="1" x14ac:dyDescent="0.15">
      <c r="B124" s="4">
        <v>7</v>
      </c>
      <c r="C124" s="4" t="e">
        <f>#REF!</f>
        <v>#REF!</v>
      </c>
      <c r="E124" s="4" t="e">
        <f>#REF!</f>
        <v>#REF!</v>
      </c>
      <c r="F124" s="4" t="e">
        <f>#REF!</f>
        <v>#REF!</v>
      </c>
      <c r="G124" s="4" t="str">
        <f>IF(ISERROR(VLOOKUP(E124,労務比率,#REF!,FALSE)),"",VLOOKUP(E124,労務比率,#REF!,FALSE))</f>
        <v/>
      </c>
      <c r="H124" s="4" t="str">
        <f>IF(ISERROR(VLOOKUP(E124,労務比率,#REF!+1,FALSE)),"",VLOOKUP(E124,労務比率,#REF!+1,FALSE))</f>
        <v/>
      </c>
      <c r="I124" s="4" t="e">
        <f>#REF!</f>
        <v>#REF!</v>
      </c>
      <c r="J124" s="4" t="e">
        <f>#REF!</f>
        <v>#REF!</v>
      </c>
      <c r="K124" s="4" t="e">
        <f>#REF!</f>
        <v>#REF!</v>
      </c>
      <c r="L124" s="4">
        <f t="shared" si="26"/>
        <v>0</v>
      </c>
      <c r="M124" s="4">
        <f t="shared" si="28"/>
        <v>0</v>
      </c>
      <c r="N124" s="4" t="e">
        <f t="shared" si="27"/>
        <v>#REF!</v>
      </c>
      <c r="O124" s="4" t="e">
        <f t="shared" si="25"/>
        <v>#REF!</v>
      </c>
      <c r="R124" s="4" t="e">
        <f>IF(AND(J124=0,C124&gt;=設定シート!E$85,C124&lt;=設定シート!G$85),1,0)</f>
        <v>#REF!</v>
      </c>
    </row>
    <row r="125" spans="1:18" ht="15" customHeight="1" x14ac:dyDescent="0.15">
      <c r="B125" s="4">
        <v>8</v>
      </c>
      <c r="C125" s="4" t="e">
        <f>#REF!</f>
        <v>#REF!</v>
      </c>
      <c r="E125" s="4" t="e">
        <f>#REF!</f>
        <v>#REF!</v>
      </c>
      <c r="F125" s="4" t="e">
        <f>#REF!</f>
        <v>#REF!</v>
      </c>
      <c r="G125" s="4" t="str">
        <f>IF(ISERROR(VLOOKUP(E125,労務比率,#REF!,FALSE)),"",VLOOKUP(E125,労務比率,#REF!,FALSE))</f>
        <v/>
      </c>
      <c r="H125" s="4" t="str">
        <f>IF(ISERROR(VLOOKUP(E125,労務比率,#REF!+1,FALSE)),"",VLOOKUP(E125,労務比率,#REF!+1,FALSE))</f>
        <v/>
      </c>
      <c r="I125" s="4" t="e">
        <f>#REF!</f>
        <v>#REF!</v>
      </c>
      <c r="J125" s="4" t="e">
        <f>#REF!</f>
        <v>#REF!</v>
      </c>
      <c r="K125" s="4" t="e">
        <f>#REF!</f>
        <v>#REF!</v>
      </c>
      <c r="L125" s="4">
        <f t="shared" si="26"/>
        <v>0</v>
      </c>
      <c r="M125" s="4">
        <f t="shared" si="28"/>
        <v>0</v>
      </c>
      <c r="N125" s="4" t="e">
        <f t="shared" si="27"/>
        <v>#REF!</v>
      </c>
      <c r="O125" s="4" t="e">
        <f t="shared" si="25"/>
        <v>#REF!</v>
      </c>
      <c r="R125" s="4" t="e">
        <f>IF(AND(J125=0,C125&gt;=設定シート!E$85,C125&lt;=設定シート!G$85),1,0)</f>
        <v>#REF!</v>
      </c>
    </row>
    <row r="126" spans="1:18" ht="15" customHeight="1" x14ac:dyDescent="0.15">
      <c r="B126" s="4">
        <v>9</v>
      </c>
      <c r="C126" s="4" t="e">
        <f>#REF!</f>
        <v>#REF!</v>
      </c>
      <c r="E126" s="4" t="e">
        <f>#REF!</f>
        <v>#REF!</v>
      </c>
      <c r="F126" s="4" t="e">
        <f>#REF!</f>
        <v>#REF!</v>
      </c>
      <c r="G126" s="4" t="str">
        <f>IF(ISERROR(VLOOKUP(E126,労務比率,#REF!,FALSE)),"",VLOOKUP(E126,労務比率,#REF!,FALSE))</f>
        <v/>
      </c>
      <c r="H126" s="4" t="str">
        <f>IF(ISERROR(VLOOKUP(E126,労務比率,#REF!+1,FALSE)),"",VLOOKUP(E126,労務比率,#REF!+1,FALSE))</f>
        <v/>
      </c>
      <c r="I126" s="4" t="e">
        <f>#REF!</f>
        <v>#REF!</v>
      </c>
      <c r="J126" s="4" t="e">
        <f>#REF!</f>
        <v>#REF!</v>
      </c>
      <c r="K126" s="4" t="e">
        <f>#REF!</f>
        <v>#REF!</v>
      </c>
      <c r="L126" s="4">
        <f t="shared" si="26"/>
        <v>0</v>
      </c>
      <c r="M126" s="4">
        <f t="shared" si="28"/>
        <v>0</v>
      </c>
      <c r="N126" s="4" t="e">
        <f t="shared" si="27"/>
        <v>#REF!</v>
      </c>
      <c r="O126" s="4" t="e">
        <f t="shared" si="25"/>
        <v>#REF!</v>
      </c>
      <c r="R126" s="4" t="e">
        <f>IF(AND(J126=0,C126&gt;=設定シート!E$85,C126&lt;=設定シート!G$85),1,0)</f>
        <v>#REF!</v>
      </c>
    </row>
    <row r="127" spans="1:18" ht="15" customHeight="1" x14ac:dyDescent="0.15">
      <c r="A127" s="4">
        <v>10</v>
      </c>
      <c r="B127" s="4">
        <v>1</v>
      </c>
      <c r="C127" s="4" t="e">
        <f>#REF!</f>
        <v>#REF!</v>
      </c>
      <c r="E127" s="4" t="e">
        <f>#REF!</f>
        <v>#REF!</v>
      </c>
      <c r="F127" s="4" t="e">
        <f>#REF!</f>
        <v>#REF!</v>
      </c>
      <c r="G127" s="4" t="str">
        <f>IF(ISERROR(VLOOKUP(E127,労務比率,#REF!,FALSE)),"",VLOOKUP(E127,労務比率,#REF!,FALSE))</f>
        <v/>
      </c>
      <c r="H127" s="4" t="str">
        <f>IF(ISERROR(VLOOKUP(E127,労務比率,#REF!+1,FALSE)),"",VLOOKUP(E127,労務比率,#REF!+1,FALSE))</f>
        <v/>
      </c>
      <c r="I127" s="4" t="e">
        <f>#REF!</f>
        <v>#REF!</v>
      </c>
      <c r="J127" s="4" t="e">
        <f>#REF!</f>
        <v>#REF!</v>
      </c>
      <c r="K127" s="4" t="e">
        <f>#REF!</f>
        <v>#REF!</v>
      </c>
      <c r="L127" s="4">
        <f t="shared" si="26"/>
        <v>0</v>
      </c>
      <c r="M127" s="4">
        <f t="shared" si="28"/>
        <v>0</v>
      </c>
      <c r="N127" s="4" t="e">
        <f t="shared" si="27"/>
        <v>#REF!</v>
      </c>
      <c r="O127" s="4" t="e">
        <f t="shared" si="25"/>
        <v>#REF!</v>
      </c>
      <c r="P127" s="4">
        <f>INT(SUMIF(O127:O135,0,I127:I135)*105/108)</f>
        <v>0</v>
      </c>
      <c r="Q127" s="4">
        <f>INT(P127*IF(COUNTIF(R127:R135,1)=0,0,SUMIF(R127:R135,1,G127:G135)/COUNTIF(R127:R135,1))/100)</f>
        <v>0</v>
      </c>
      <c r="R127" s="4" t="e">
        <f>IF(AND(J127=0,C127&gt;=設定シート!E$85,C127&lt;=設定シート!G$85),1,0)</f>
        <v>#REF!</v>
      </c>
    </row>
    <row r="128" spans="1:18" ht="15" customHeight="1" x14ac:dyDescent="0.15">
      <c r="B128" s="4">
        <v>2</v>
      </c>
      <c r="C128" s="4" t="e">
        <f>#REF!</f>
        <v>#REF!</v>
      </c>
      <c r="E128" s="4" t="e">
        <f>#REF!</f>
        <v>#REF!</v>
      </c>
      <c r="F128" s="4" t="e">
        <f>#REF!</f>
        <v>#REF!</v>
      </c>
      <c r="G128" s="4" t="str">
        <f>IF(ISERROR(VLOOKUP(E128,労務比率,#REF!,FALSE)),"",VLOOKUP(E128,労務比率,#REF!,FALSE))</f>
        <v/>
      </c>
      <c r="H128" s="4" t="str">
        <f>IF(ISERROR(VLOOKUP(E128,労務比率,#REF!+1,FALSE)),"",VLOOKUP(E128,労務比率,#REF!+1,FALSE))</f>
        <v/>
      </c>
      <c r="I128" s="4" t="e">
        <f>#REF!</f>
        <v>#REF!</v>
      </c>
      <c r="J128" s="4" t="e">
        <f>#REF!</f>
        <v>#REF!</v>
      </c>
      <c r="K128" s="4" t="e">
        <f>#REF!</f>
        <v>#REF!</v>
      </c>
      <c r="L128" s="4">
        <f t="shared" si="26"/>
        <v>0</v>
      </c>
      <c r="M128" s="4">
        <f t="shared" si="28"/>
        <v>0</v>
      </c>
      <c r="N128" s="4" t="e">
        <f t="shared" si="27"/>
        <v>#REF!</v>
      </c>
      <c r="O128" s="4" t="e">
        <f t="shared" si="25"/>
        <v>#REF!</v>
      </c>
      <c r="R128" s="4" t="e">
        <f>IF(AND(J128=0,C128&gt;=設定シート!E$85,C128&lt;=設定シート!G$85),1,0)</f>
        <v>#REF!</v>
      </c>
    </row>
    <row r="129" spans="1:18" ht="15" customHeight="1" x14ac:dyDescent="0.15">
      <c r="B129" s="4">
        <v>3</v>
      </c>
      <c r="C129" s="4" t="e">
        <f>#REF!</f>
        <v>#REF!</v>
      </c>
      <c r="E129" s="4" t="e">
        <f>#REF!</f>
        <v>#REF!</v>
      </c>
      <c r="F129" s="4" t="e">
        <f>#REF!</f>
        <v>#REF!</v>
      </c>
      <c r="G129" s="4" t="str">
        <f>IF(ISERROR(VLOOKUP(E129,労務比率,#REF!,FALSE)),"",VLOOKUP(E129,労務比率,#REF!,FALSE))</f>
        <v/>
      </c>
      <c r="H129" s="4" t="str">
        <f>IF(ISERROR(VLOOKUP(E129,労務比率,#REF!+1,FALSE)),"",VLOOKUP(E129,労務比率,#REF!+1,FALSE))</f>
        <v/>
      </c>
      <c r="I129" s="4" t="e">
        <f>#REF!</f>
        <v>#REF!</v>
      </c>
      <c r="J129" s="4" t="e">
        <f>#REF!</f>
        <v>#REF!</v>
      </c>
      <c r="K129" s="4" t="e">
        <f>#REF!</f>
        <v>#REF!</v>
      </c>
      <c r="L129" s="4">
        <f t="shared" si="26"/>
        <v>0</v>
      </c>
      <c r="M129" s="4">
        <f t="shared" si="28"/>
        <v>0</v>
      </c>
      <c r="N129" s="4" t="e">
        <f t="shared" si="27"/>
        <v>#REF!</v>
      </c>
      <c r="O129" s="4" t="e">
        <f t="shared" si="25"/>
        <v>#REF!</v>
      </c>
      <c r="R129" s="4" t="e">
        <f>IF(AND(J129=0,C129&gt;=設定シート!E$85,C129&lt;=設定シート!G$85),1,0)</f>
        <v>#REF!</v>
      </c>
    </row>
    <row r="130" spans="1:18" ht="15" customHeight="1" x14ac:dyDescent="0.15">
      <c r="B130" s="4">
        <v>4</v>
      </c>
      <c r="C130" s="4" t="e">
        <f>#REF!</f>
        <v>#REF!</v>
      </c>
      <c r="E130" s="4" t="e">
        <f>#REF!</f>
        <v>#REF!</v>
      </c>
      <c r="F130" s="4" t="e">
        <f>#REF!</f>
        <v>#REF!</v>
      </c>
      <c r="G130" s="4" t="str">
        <f>IF(ISERROR(VLOOKUP(E130,労務比率,#REF!,FALSE)),"",VLOOKUP(E130,労務比率,#REF!,FALSE))</f>
        <v/>
      </c>
      <c r="H130" s="4" t="str">
        <f>IF(ISERROR(VLOOKUP(E130,労務比率,#REF!+1,FALSE)),"",VLOOKUP(E130,労務比率,#REF!+1,FALSE))</f>
        <v/>
      </c>
      <c r="I130" s="4" t="e">
        <f>#REF!</f>
        <v>#REF!</v>
      </c>
      <c r="J130" s="4" t="e">
        <f>#REF!</f>
        <v>#REF!</v>
      </c>
      <c r="K130" s="4" t="e">
        <f>#REF!</f>
        <v>#REF!</v>
      </c>
      <c r="L130" s="4">
        <f t="shared" si="26"/>
        <v>0</v>
      </c>
      <c r="M130" s="4">
        <f t="shared" si="28"/>
        <v>0</v>
      </c>
      <c r="N130" s="4" t="e">
        <f t="shared" si="27"/>
        <v>#REF!</v>
      </c>
      <c r="O130" s="4" t="e">
        <f t="shared" si="25"/>
        <v>#REF!</v>
      </c>
      <c r="R130" s="4" t="e">
        <f>IF(AND(J130=0,C130&gt;=設定シート!E$85,C130&lt;=設定シート!G$85),1,0)</f>
        <v>#REF!</v>
      </c>
    </row>
    <row r="131" spans="1:18" ht="15" customHeight="1" x14ac:dyDescent="0.15">
      <c r="B131" s="4">
        <v>5</v>
      </c>
      <c r="C131" s="4" t="e">
        <f>#REF!</f>
        <v>#REF!</v>
      </c>
      <c r="E131" s="4" t="e">
        <f>#REF!</f>
        <v>#REF!</v>
      </c>
      <c r="F131" s="4" t="e">
        <f>#REF!</f>
        <v>#REF!</v>
      </c>
      <c r="G131" s="4" t="str">
        <f>IF(ISERROR(VLOOKUP(E131,労務比率,#REF!,FALSE)),"",VLOOKUP(E131,労務比率,#REF!,FALSE))</f>
        <v/>
      </c>
      <c r="H131" s="4" t="str">
        <f>IF(ISERROR(VLOOKUP(E131,労務比率,#REF!+1,FALSE)),"",VLOOKUP(E131,労務比率,#REF!+1,FALSE))</f>
        <v/>
      </c>
      <c r="I131" s="4" t="e">
        <f>#REF!</f>
        <v>#REF!</v>
      </c>
      <c r="J131" s="4" t="e">
        <f>#REF!</f>
        <v>#REF!</v>
      </c>
      <c r="K131" s="4" t="e">
        <f>#REF!</f>
        <v>#REF!</v>
      </c>
      <c r="L131" s="4">
        <f t="shared" si="26"/>
        <v>0</v>
      </c>
      <c r="M131" s="4">
        <f t="shared" si="28"/>
        <v>0</v>
      </c>
      <c r="N131" s="4" t="e">
        <f t="shared" si="27"/>
        <v>#REF!</v>
      </c>
      <c r="O131" s="4" t="e">
        <f t="shared" si="25"/>
        <v>#REF!</v>
      </c>
      <c r="R131" s="4" t="e">
        <f>IF(AND(J131=0,C131&gt;=設定シート!E$85,C131&lt;=設定シート!G$85),1,0)</f>
        <v>#REF!</v>
      </c>
    </row>
    <row r="132" spans="1:18" ht="15" customHeight="1" x14ac:dyDescent="0.15">
      <c r="B132" s="4">
        <v>6</v>
      </c>
      <c r="C132" s="4" t="e">
        <f>#REF!</f>
        <v>#REF!</v>
      </c>
      <c r="E132" s="4" t="e">
        <f>#REF!</f>
        <v>#REF!</v>
      </c>
      <c r="F132" s="4" t="e">
        <f>#REF!</f>
        <v>#REF!</v>
      </c>
      <c r="G132" s="4" t="str">
        <f>IF(ISERROR(VLOOKUP(E132,労務比率,#REF!,FALSE)),"",VLOOKUP(E132,労務比率,#REF!,FALSE))</f>
        <v/>
      </c>
      <c r="H132" s="4" t="str">
        <f>IF(ISERROR(VLOOKUP(E132,労務比率,#REF!+1,FALSE)),"",VLOOKUP(E132,労務比率,#REF!+1,FALSE))</f>
        <v/>
      </c>
      <c r="I132" s="4" t="e">
        <f>#REF!</f>
        <v>#REF!</v>
      </c>
      <c r="J132" s="4" t="e">
        <f>#REF!</f>
        <v>#REF!</v>
      </c>
      <c r="K132" s="4" t="e">
        <f>#REF!</f>
        <v>#REF!</v>
      </c>
      <c r="L132" s="4">
        <f t="shared" si="26"/>
        <v>0</v>
      </c>
      <c r="M132" s="4">
        <f t="shared" si="28"/>
        <v>0</v>
      </c>
      <c r="N132" s="4" t="e">
        <f t="shared" si="27"/>
        <v>#REF!</v>
      </c>
      <c r="O132" s="4" t="e">
        <f t="shared" si="25"/>
        <v>#REF!</v>
      </c>
      <c r="R132" s="4" t="e">
        <f>IF(AND(J132=0,C132&gt;=設定シート!E$85,C132&lt;=設定シート!G$85),1,0)</f>
        <v>#REF!</v>
      </c>
    </row>
    <row r="133" spans="1:18" ht="15" customHeight="1" x14ac:dyDescent="0.15">
      <c r="B133" s="4">
        <v>7</v>
      </c>
      <c r="C133" s="4" t="e">
        <f>#REF!</f>
        <v>#REF!</v>
      </c>
      <c r="E133" s="4" t="e">
        <f>#REF!</f>
        <v>#REF!</v>
      </c>
      <c r="F133" s="4" t="e">
        <f>#REF!</f>
        <v>#REF!</v>
      </c>
      <c r="G133" s="4" t="str">
        <f>IF(ISERROR(VLOOKUP(E133,労務比率,#REF!,FALSE)),"",VLOOKUP(E133,労務比率,#REF!,FALSE))</f>
        <v/>
      </c>
      <c r="H133" s="4" t="str">
        <f>IF(ISERROR(VLOOKUP(E133,労務比率,#REF!+1,FALSE)),"",VLOOKUP(E133,労務比率,#REF!+1,FALSE))</f>
        <v/>
      </c>
      <c r="I133" s="4" t="e">
        <f>#REF!</f>
        <v>#REF!</v>
      </c>
      <c r="J133" s="4" t="e">
        <f>#REF!</f>
        <v>#REF!</v>
      </c>
      <c r="K133" s="4" t="e">
        <f>#REF!</f>
        <v>#REF!</v>
      </c>
      <c r="L133" s="4">
        <f t="shared" si="26"/>
        <v>0</v>
      </c>
      <c r="M133" s="4">
        <f t="shared" si="28"/>
        <v>0</v>
      </c>
      <c r="N133" s="4" t="e">
        <f t="shared" si="27"/>
        <v>#REF!</v>
      </c>
      <c r="O133" s="4" t="e">
        <f t="shared" si="25"/>
        <v>#REF!</v>
      </c>
      <c r="R133" s="4" t="e">
        <f>IF(AND(J133=0,C133&gt;=設定シート!E$85,C133&lt;=設定シート!G$85),1,0)</f>
        <v>#REF!</v>
      </c>
    </row>
    <row r="134" spans="1:18" ht="15" customHeight="1" x14ac:dyDescent="0.15">
      <c r="B134" s="4">
        <v>8</v>
      </c>
      <c r="C134" s="4" t="e">
        <f>#REF!</f>
        <v>#REF!</v>
      </c>
      <c r="E134" s="4" t="e">
        <f>#REF!</f>
        <v>#REF!</v>
      </c>
      <c r="F134" s="4" t="e">
        <f>#REF!</f>
        <v>#REF!</v>
      </c>
      <c r="G134" s="4" t="str">
        <f>IF(ISERROR(VLOOKUP(E134,労務比率,#REF!,FALSE)),"",VLOOKUP(E134,労務比率,#REF!,FALSE))</f>
        <v/>
      </c>
      <c r="H134" s="4" t="str">
        <f>IF(ISERROR(VLOOKUP(E134,労務比率,#REF!+1,FALSE)),"",VLOOKUP(E134,労務比率,#REF!+1,FALSE))</f>
        <v/>
      </c>
      <c r="I134" s="4" t="e">
        <f>#REF!</f>
        <v>#REF!</v>
      </c>
      <c r="J134" s="4" t="e">
        <f>#REF!</f>
        <v>#REF!</v>
      </c>
      <c r="K134" s="4" t="e">
        <f>#REF!</f>
        <v>#REF!</v>
      </c>
      <c r="L134" s="4">
        <f t="shared" si="26"/>
        <v>0</v>
      </c>
      <c r="M134" s="4">
        <f t="shared" si="28"/>
        <v>0</v>
      </c>
      <c r="N134" s="4" t="e">
        <f t="shared" si="27"/>
        <v>#REF!</v>
      </c>
      <c r="O134" s="4" t="e">
        <f t="shared" si="25"/>
        <v>#REF!</v>
      </c>
      <c r="R134" s="4" t="e">
        <f>IF(AND(J134=0,C134&gt;=設定シート!E$85,C134&lt;=設定シート!G$85),1,0)</f>
        <v>#REF!</v>
      </c>
    </row>
    <row r="135" spans="1:18" ht="15" customHeight="1" x14ac:dyDescent="0.15">
      <c r="B135" s="4">
        <v>9</v>
      </c>
      <c r="C135" s="4" t="e">
        <f>#REF!</f>
        <v>#REF!</v>
      </c>
      <c r="E135" s="4" t="e">
        <f>#REF!</f>
        <v>#REF!</v>
      </c>
      <c r="F135" s="4" t="e">
        <f>#REF!</f>
        <v>#REF!</v>
      </c>
      <c r="G135" s="4" t="str">
        <f>IF(ISERROR(VLOOKUP(E135,労務比率,#REF!,FALSE)),"",VLOOKUP(E135,労務比率,#REF!,FALSE))</f>
        <v/>
      </c>
      <c r="H135" s="4" t="str">
        <f>IF(ISERROR(VLOOKUP(E135,労務比率,#REF!+1,FALSE)),"",VLOOKUP(E135,労務比率,#REF!+1,FALSE))</f>
        <v/>
      </c>
      <c r="I135" s="4" t="e">
        <f>#REF!</f>
        <v>#REF!</v>
      </c>
      <c r="J135" s="4" t="e">
        <f>#REF!</f>
        <v>#REF!</v>
      </c>
      <c r="K135" s="4" t="e">
        <f>#REF!</f>
        <v>#REF!</v>
      </c>
      <c r="L135" s="4">
        <f t="shared" si="26"/>
        <v>0</v>
      </c>
      <c r="M135" s="4">
        <f t="shared" si="28"/>
        <v>0</v>
      </c>
      <c r="N135" s="4" t="e">
        <f t="shared" si="27"/>
        <v>#REF!</v>
      </c>
      <c r="O135" s="4" t="e">
        <f t="shared" si="25"/>
        <v>#REF!</v>
      </c>
      <c r="R135" s="4" t="e">
        <f>IF(AND(J135=0,C135&gt;=設定シート!E$85,C135&lt;=設定シート!G$85),1,0)</f>
        <v>#REF!</v>
      </c>
    </row>
    <row r="136" spans="1:18" ht="15" customHeight="1" x14ac:dyDescent="0.15">
      <c r="A136" s="4">
        <v>11</v>
      </c>
      <c r="B136" s="4">
        <v>1</v>
      </c>
      <c r="C136" s="4" t="e">
        <f>#REF!</f>
        <v>#REF!</v>
      </c>
      <c r="E136" s="4" t="e">
        <f>#REF!</f>
        <v>#REF!</v>
      </c>
      <c r="F136" s="4" t="e">
        <f>#REF!</f>
        <v>#REF!</v>
      </c>
      <c r="G136" s="4" t="str">
        <f>IF(ISERROR(VLOOKUP(E136,労務比率,#REF!,FALSE)),"",VLOOKUP(E136,労務比率,#REF!,FALSE))</f>
        <v/>
      </c>
      <c r="H136" s="4" t="str">
        <f>IF(ISERROR(VLOOKUP(E136,労務比率,#REF!+1,FALSE)),"",VLOOKUP(E136,労務比率,#REF!+1,FALSE))</f>
        <v/>
      </c>
      <c r="I136" s="4" t="e">
        <f>#REF!</f>
        <v>#REF!</v>
      </c>
      <c r="J136" s="4" t="e">
        <f>#REF!</f>
        <v>#REF!</v>
      </c>
      <c r="K136" s="4" t="e">
        <f>#REF!</f>
        <v>#REF!</v>
      </c>
      <c r="L136" s="4">
        <f t="shared" si="26"/>
        <v>0</v>
      </c>
      <c r="M136" s="4">
        <f t="shared" si="28"/>
        <v>0</v>
      </c>
      <c r="N136" s="4" t="e">
        <f t="shared" si="27"/>
        <v>#REF!</v>
      </c>
      <c r="O136" s="4" t="e">
        <f t="shared" si="25"/>
        <v>#REF!</v>
      </c>
      <c r="P136" s="4">
        <f>INT(SUMIF(O136:O144,0,I136:I144)*105/108)</f>
        <v>0</v>
      </c>
      <c r="Q136" s="4">
        <f>INT(P136*IF(COUNTIF(R136:R144,1)=0,0,SUMIF(R136:R144,1,G136:G144)/COUNTIF(R136:R144,1))/100)</f>
        <v>0</v>
      </c>
      <c r="R136" s="4" t="e">
        <f>IF(AND(J136=0,C136&gt;=設定シート!E$85,C136&lt;=設定シート!G$85),1,0)</f>
        <v>#REF!</v>
      </c>
    </row>
    <row r="137" spans="1:18" ht="15" customHeight="1" x14ac:dyDescent="0.15">
      <c r="B137" s="4">
        <v>2</v>
      </c>
      <c r="C137" s="4" t="e">
        <f>#REF!</f>
        <v>#REF!</v>
      </c>
      <c r="E137" s="4" t="e">
        <f>#REF!</f>
        <v>#REF!</v>
      </c>
      <c r="F137" s="4" t="e">
        <f>#REF!</f>
        <v>#REF!</v>
      </c>
      <c r="G137" s="4" t="str">
        <f>IF(ISERROR(VLOOKUP(E137,労務比率,#REF!,FALSE)),"",VLOOKUP(E137,労務比率,#REF!,FALSE))</f>
        <v/>
      </c>
      <c r="H137" s="4" t="str">
        <f>IF(ISERROR(VLOOKUP(E137,労務比率,#REF!+1,FALSE)),"",VLOOKUP(E137,労務比率,#REF!+1,FALSE))</f>
        <v/>
      </c>
      <c r="I137" s="4" t="e">
        <f>#REF!</f>
        <v>#REF!</v>
      </c>
      <c r="J137" s="4" t="e">
        <f>#REF!</f>
        <v>#REF!</v>
      </c>
      <c r="K137" s="4" t="e">
        <f>#REF!</f>
        <v>#REF!</v>
      </c>
      <c r="L137" s="4">
        <f t="shared" si="26"/>
        <v>0</v>
      </c>
      <c r="M137" s="4">
        <f t="shared" si="28"/>
        <v>0</v>
      </c>
      <c r="N137" s="4" t="e">
        <f t="shared" si="27"/>
        <v>#REF!</v>
      </c>
      <c r="O137" s="4" t="e">
        <f t="shared" si="25"/>
        <v>#REF!</v>
      </c>
      <c r="R137" s="4" t="e">
        <f>IF(AND(J137=0,C137&gt;=設定シート!E$85,C137&lt;=設定シート!G$85),1,0)</f>
        <v>#REF!</v>
      </c>
    </row>
    <row r="138" spans="1:18" ht="15" customHeight="1" x14ac:dyDescent="0.15">
      <c r="B138" s="4">
        <v>3</v>
      </c>
      <c r="C138" s="4" t="e">
        <f>#REF!</f>
        <v>#REF!</v>
      </c>
      <c r="E138" s="4" t="e">
        <f>#REF!</f>
        <v>#REF!</v>
      </c>
      <c r="F138" s="4" t="e">
        <f>#REF!</f>
        <v>#REF!</v>
      </c>
      <c r="G138" s="4" t="str">
        <f>IF(ISERROR(VLOOKUP(E138,労務比率,#REF!,FALSE)),"",VLOOKUP(E138,労務比率,#REF!,FALSE))</f>
        <v/>
      </c>
      <c r="H138" s="4" t="str">
        <f>IF(ISERROR(VLOOKUP(E138,労務比率,#REF!+1,FALSE)),"",VLOOKUP(E138,労務比率,#REF!+1,FALSE))</f>
        <v/>
      </c>
      <c r="I138" s="4" t="e">
        <f>#REF!</f>
        <v>#REF!</v>
      </c>
      <c r="J138" s="4" t="e">
        <f>#REF!</f>
        <v>#REF!</v>
      </c>
      <c r="K138" s="4" t="e">
        <f>#REF!</f>
        <v>#REF!</v>
      </c>
      <c r="L138" s="4">
        <f t="shared" si="26"/>
        <v>0</v>
      </c>
      <c r="M138" s="4">
        <f t="shared" si="28"/>
        <v>0</v>
      </c>
      <c r="N138" s="4" t="e">
        <f t="shared" si="27"/>
        <v>#REF!</v>
      </c>
      <c r="O138" s="4" t="e">
        <f t="shared" si="25"/>
        <v>#REF!</v>
      </c>
      <c r="R138" s="4" t="e">
        <f>IF(AND(J138=0,C138&gt;=設定シート!E$85,C138&lt;=設定シート!G$85),1,0)</f>
        <v>#REF!</v>
      </c>
    </row>
    <row r="139" spans="1:18" ht="15" customHeight="1" x14ac:dyDescent="0.15">
      <c r="B139" s="4">
        <v>4</v>
      </c>
      <c r="C139" s="4" t="e">
        <f>#REF!</f>
        <v>#REF!</v>
      </c>
      <c r="E139" s="4" t="e">
        <f>#REF!</f>
        <v>#REF!</v>
      </c>
      <c r="F139" s="4" t="e">
        <f>#REF!</f>
        <v>#REF!</v>
      </c>
      <c r="G139" s="4" t="str">
        <f>IF(ISERROR(VLOOKUP(E139,労務比率,#REF!,FALSE)),"",VLOOKUP(E139,労務比率,#REF!,FALSE))</f>
        <v/>
      </c>
      <c r="H139" s="4" t="str">
        <f>IF(ISERROR(VLOOKUP(E139,労務比率,#REF!+1,FALSE)),"",VLOOKUP(E139,労務比率,#REF!+1,FALSE))</f>
        <v/>
      </c>
      <c r="I139" s="4" t="e">
        <f>#REF!</f>
        <v>#REF!</v>
      </c>
      <c r="J139" s="4" t="e">
        <f>#REF!</f>
        <v>#REF!</v>
      </c>
      <c r="K139" s="4" t="e">
        <f>#REF!</f>
        <v>#REF!</v>
      </c>
      <c r="L139" s="4">
        <f t="shared" si="26"/>
        <v>0</v>
      </c>
      <c r="M139" s="4">
        <f t="shared" si="28"/>
        <v>0</v>
      </c>
      <c r="N139" s="4" t="e">
        <f t="shared" si="27"/>
        <v>#REF!</v>
      </c>
      <c r="O139" s="4" t="e">
        <f t="shared" si="25"/>
        <v>#REF!</v>
      </c>
      <c r="R139" s="4" t="e">
        <f>IF(AND(J139=0,C139&gt;=設定シート!E$85,C139&lt;=設定シート!G$85),1,0)</f>
        <v>#REF!</v>
      </c>
    </row>
    <row r="140" spans="1:18" ht="15" customHeight="1" x14ac:dyDescent="0.15">
      <c r="B140" s="4">
        <v>5</v>
      </c>
      <c r="C140" s="4" t="e">
        <f>#REF!</f>
        <v>#REF!</v>
      </c>
      <c r="E140" s="4" t="e">
        <f>#REF!</f>
        <v>#REF!</v>
      </c>
      <c r="F140" s="4" t="e">
        <f>#REF!</f>
        <v>#REF!</v>
      </c>
      <c r="G140" s="4" t="str">
        <f>IF(ISERROR(VLOOKUP(E140,労務比率,#REF!,FALSE)),"",VLOOKUP(E140,労務比率,#REF!,FALSE))</f>
        <v/>
      </c>
      <c r="H140" s="4" t="str">
        <f>IF(ISERROR(VLOOKUP(E140,労務比率,#REF!+1,FALSE)),"",VLOOKUP(E140,労務比率,#REF!+1,FALSE))</f>
        <v/>
      </c>
      <c r="I140" s="4" t="e">
        <f>#REF!</f>
        <v>#REF!</v>
      </c>
      <c r="J140" s="4" t="e">
        <f>#REF!</f>
        <v>#REF!</v>
      </c>
      <c r="K140" s="4" t="e">
        <f>#REF!</f>
        <v>#REF!</v>
      </c>
      <c r="L140" s="4">
        <f t="shared" si="26"/>
        <v>0</v>
      </c>
      <c r="M140" s="4">
        <f t="shared" si="28"/>
        <v>0</v>
      </c>
      <c r="N140" s="4" t="e">
        <f t="shared" si="27"/>
        <v>#REF!</v>
      </c>
      <c r="O140" s="4" t="e">
        <f t="shared" si="25"/>
        <v>#REF!</v>
      </c>
      <c r="R140" s="4" t="e">
        <f>IF(AND(J140=0,C140&gt;=設定シート!E$85,C140&lt;=設定シート!G$85),1,0)</f>
        <v>#REF!</v>
      </c>
    </row>
    <row r="141" spans="1:18" ht="15" customHeight="1" x14ac:dyDescent="0.15">
      <c r="B141" s="4">
        <v>6</v>
      </c>
      <c r="C141" s="4" t="e">
        <f>#REF!</f>
        <v>#REF!</v>
      </c>
      <c r="E141" s="4" t="e">
        <f>#REF!</f>
        <v>#REF!</v>
      </c>
      <c r="F141" s="4" t="e">
        <f>#REF!</f>
        <v>#REF!</v>
      </c>
      <c r="G141" s="4" t="str">
        <f>IF(ISERROR(VLOOKUP(E141,労務比率,#REF!,FALSE)),"",VLOOKUP(E141,労務比率,#REF!,FALSE))</f>
        <v/>
      </c>
      <c r="H141" s="4" t="str">
        <f>IF(ISERROR(VLOOKUP(E141,労務比率,#REF!+1,FALSE)),"",VLOOKUP(E141,労務比率,#REF!+1,FALSE))</f>
        <v/>
      </c>
      <c r="I141" s="4" t="e">
        <f>#REF!</f>
        <v>#REF!</v>
      </c>
      <c r="J141" s="4" t="e">
        <f>#REF!</f>
        <v>#REF!</v>
      </c>
      <c r="K141" s="4" t="e">
        <f>#REF!</f>
        <v>#REF!</v>
      </c>
      <c r="L141" s="4">
        <f t="shared" si="26"/>
        <v>0</v>
      </c>
      <c r="M141" s="4">
        <f t="shared" si="28"/>
        <v>0</v>
      </c>
      <c r="N141" s="4" t="e">
        <f t="shared" si="27"/>
        <v>#REF!</v>
      </c>
      <c r="O141" s="4" t="e">
        <f t="shared" si="25"/>
        <v>#REF!</v>
      </c>
      <c r="R141" s="4" t="e">
        <f>IF(AND(J141=0,C141&gt;=設定シート!E$85,C141&lt;=設定シート!G$85),1,0)</f>
        <v>#REF!</v>
      </c>
    </row>
    <row r="142" spans="1:18" ht="15" customHeight="1" x14ac:dyDescent="0.15">
      <c r="B142" s="4">
        <v>7</v>
      </c>
      <c r="C142" s="4" t="e">
        <f>#REF!</f>
        <v>#REF!</v>
      </c>
      <c r="E142" s="4" t="e">
        <f>#REF!</f>
        <v>#REF!</v>
      </c>
      <c r="F142" s="4" t="e">
        <f>#REF!</f>
        <v>#REF!</v>
      </c>
      <c r="G142" s="4" t="str">
        <f>IF(ISERROR(VLOOKUP(E142,労務比率,#REF!,FALSE)),"",VLOOKUP(E142,労務比率,#REF!,FALSE))</f>
        <v/>
      </c>
      <c r="H142" s="4" t="str">
        <f>IF(ISERROR(VLOOKUP(E142,労務比率,#REF!+1,FALSE)),"",VLOOKUP(E142,労務比率,#REF!+1,FALSE))</f>
        <v/>
      </c>
      <c r="I142" s="4" t="e">
        <f>#REF!</f>
        <v>#REF!</v>
      </c>
      <c r="J142" s="4" t="e">
        <f>#REF!</f>
        <v>#REF!</v>
      </c>
      <c r="K142" s="4" t="e">
        <f>#REF!</f>
        <v>#REF!</v>
      </c>
      <c r="L142" s="4">
        <f t="shared" si="26"/>
        <v>0</v>
      </c>
      <c r="M142" s="4">
        <f t="shared" si="28"/>
        <v>0</v>
      </c>
      <c r="N142" s="4" t="e">
        <f t="shared" si="27"/>
        <v>#REF!</v>
      </c>
      <c r="O142" s="4" t="e">
        <f t="shared" si="25"/>
        <v>#REF!</v>
      </c>
      <c r="R142" s="4" t="e">
        <f>IF(AND(J142=0,C142&gt;=設定シート!E$85,C142&lt;=設定シート!G$85),1,0)</f>
        <v>#REF!</v>
      </c>
    </row>
    <row r="143" spans="1:18" ht="15" customHeight="1" x14ac:dyDescent="0.15">
      <c r="B143" s="4">
        <v>8</v>
      </c>
      <c r="C143" s="4" t="e">
        <f>#REF!</f>
        <v>#REF!</v>
      </c>
      <c r="E143" s="4" t="e">
        <f>#REF!</f>
        <v>#REF!</v>
      </c>
      <c r="F143" s="4" t="e">
        <f>#REF!</f>
        <v>#REF!</v>
      </c>
      <c r="G143" s="4" t="str">
        <f>IF(ISERROR(VLOOKUP(E143,労務比率,#REF!,FALSE)),"",VLOOKUP(E143,労務比率,#REF!,FALSE))</f>
        <v/>
      </c>
      <c r="H143" s="4" t="str">
        <f>IF(ISERROR(VLOOKUP(E143,労務比率,#REF!+1,FALSE)),"",VLOOKUP(E143,労務比率,#REF!+1,FALSE))</f>
        <v/>
      </c>
      <c r="I143" s="4" t="e">
        <f>#REF!</f>
        <v>#REF!</v>
      </c>
      <c r="J143" s="4" t="e">
        <f>#REF!</f>
        <v>#REF!</v>
      </c>
      <c r="K143" s="4" t="e">
        <f>#REF!</f>
        <v>#REF!</v>
      </c>
      <c r="L143" s="4">
        <f t="shared" si="26"/>
        <v>0</v>
      </c>
      <c r="M143" s="4">
        <f t="shared" si="28"/>
        <v>0</v>
      </c>
      <c r="N143" s="4" t="e">
        <f t="shared" si="27"/>
        <v>#REF!</v>
      </c>
      <c r="O143" s="4" t="e">
        <f t="shared" si="25"/>
        <v>#REF!</v>
      </c>
      <c r="R143" s="4" t="e">
        <f>IF(AND(J143=0,C143&gt;=設定シート!E$85,C143&lt;=設定シート!G$85),1,0)</f>
        <v>#REF!</v>
      </c>
    </row>
    <row r="144" spans="1:18" ht="15" customHeight="1" x14ac:dyDescent="0.15">
      <c r="B144" s="4">
        <v>9</v>
      </c>
      <c r="C144" s="4" t="e">
        <f>#REF!</f>
        <v>#REF!</v>
      </c>
      <c r="E144" s="4" t="e">
        <f>#REF!</f>
        <v>#REF!</v>
      </c>
      <c r="F144" s="4" t="e">
        <f>#REF!</f>
        <v>#REF!</v>
      </c>
      <c r="G144" s="4" t="str">
        <f>IF(ISERROR(VLOOKUP(E144,労務比率,#REF!,FALSE)),"",VLOOKUP(E144,労務比率,#REF!,FALSE))</f>
        <v/>
      </c>
      <c r="H144" s="4" t="str">
        <f>IF(ISERROR(VLOOKUP(E144,労務比率,#REF!+1,FALSE)),"",VLOOKUP(E144,労務比率,#REF!+1,FALSE))</f>
        <v/>
      </c>
      <c r="I144" s="4" t="e">
        <f>#REF!</f>
        <v>#REF!</v>
      </c>
      <c r="J144" s="4" t="e">
        <f>#REF!</f>
        <v>#REF!</v>
      </c>
      <c r="K144" s="4" t="e">
        <f>#REF!</f>
        <v>#REF!</v>
      </c>
      <c r="L144" s="4">
        <f t="shared" si="26"/>
        <v>0</v>
      </c>
      <c r="M144" s="4">
        <f t="shared" si="28"/>
        <v>0</v>
      </c>
      <c r="N144" s="4" t="e">
        <f t="shared" si="27"/>
        <v>#REF!</v>
      </c>
      <c r="O144" s="4" t="e">
        <f t="shared" si="25"/>
        <v>#REF!</v>
      </c>
      <c r="R144" s="4" t="e">
        <f>IF(AND(J144=0,C144&gt;=設定シート!E$85,C144&lt;=設定シート!G$85),1,0)</f>
        <v>#REF!</v>
      </c>
    </row>
    <row r="145" spans="1:18" ht="15" customHeight="1" x14ac:dyDescent="0.15">
      <c r="A145" s="4">
        <v>12</v>
      </c>
      <c r="B145" s="4">
        <v>1</v>
      </c>
      <c r="C145" s="4" t="e">
        <f>#REF!</f>
        <v>#REF!</v>
      </c>
      <c r="E145" s="4" t="e">
        <f>#REF!</f>
        <v>#REF!</v>
      </c>
      <c r="F145" s="4" t="e">
        <f>#REF!</f>
        <v>#REF!</v>
      </c>
      <c r="G145" s="4" t="str">
        <f>IF(ISERROR(VLOOKUP(E145,労務比率,#REF!,FALSE)),"",VLOOKUP(E145,労務比率,#REF!,FALSE))</f>
        <v/>
      </c>
      <c r="H145" s="4" t="str">
        <f>IF(ISERROR(VLOOKUP(E145,労務比率,#REF!+1,FALSE)),"",VLOOKUP(E145,労務比率,#REF!+1,FALSE))</f>
        <v/>
      </c>
      <c r="I145" s="4" t="e">
        <f>#REF!</f>
        <v>#REF!</v>
      </c>
      <c r="J145" s="4" t="e">
        <f>#REF!</f>
        <v>#REF!</v>
      </c>
      <c r="K145" s="4" t="e">
        <f>#REF!</f>
        <v>#REF!</v>
      </c>
      <c r="L145" s="4">
        <f t="shared" si="26"/>
        <v>0</v>
      </c>
      <c r="M145" s="4">
        <f t="shared" si="28"/>
        <v>0</v>
      </c>
      <c r="N145" s="4" t="e">
        <f t="shared" si="27"/>
        <v>#REF!</v>
      </c>
      <c r="O145" s="4" t="e">
        <f t="shared" si="25"/>
        <v>#REF!</v>
      </c>
      <c r="P145" s="4">
        <f>INT(SUMIF(O145:O153,0,I145:I153)*105/108)</f>
        <v>0</v>
      </c>
      <c r="Q145" s="4">
        <f>INT(P145*IF(COUNTIF(R145:R153,1)=0,0,SUMIF(R145:R153,1,G145:G153)/COUNTIF(R145:R153,1))/100)</f>
        <v>0</v>
      </c>
      <c r="R145" s="4" t="e">
        <f>IF(AND(J145=0,C145&gt;=設定シート!E$85,C145&lt;=設定シート!G$85),1,0)</f>
        <v>#REF!</v>
      </c>
    </row>
    <row r="146" spans="1:18" ht="15" customHeight="1" x14ac:dyDescent="0.15">
      <c r="B146" s="4">
        <v>2</v>
      </c>
      <c r="C146" s="4" t="e">
        <f>#REF!</f>
        <v>#REF!</v>
      </c>
      <c r="E146" s="4" t="e">
        <f>#REF!</f>
        <v>#REF!</v>
      </c>
      <c r="F146" s="4" t="e">
        <f>#REF!</f>
        <v>#REF!</v>
      </c>
      <c r="G146" s="4" t="str">
        <f>IF(ISERROR(VLOOKUP(E146,労務比率,#REF!,FALSE)),"",VLOOKUP(E146,労務比率,#REF!,FALSE))</f>
        <v/>
      </c>
      <c r="H146" s="4" t="str">
        <f>IF(ISERROR(VLOOKUP(E146,労務比率,#REF!+1,FALSE)),"",VLOOKUP(E146,労務比率,#REF!+1,FALSE))</f>
        <v/>
      </c>
      <c r="I146" s="4" t="e">
        <f>#REF!</f>
        <v>#REF!</v>
      </c>
      <c r="J146" s="4" t="e">
        <f>#REF!</f>
        <v>#REF!</v>
      </c>
      <c r="K146" s="4" t="e">
        <f>#REF!</f>
        <v>#REF!</v>
      </c>
      <c r="L146" s="4">
        <f t="shared" si="26"/>
        <v>0</v>
      </c>
      <c r="M146" s="4">
        <f t="shared" si="28"/>
        <v>0</v>
      </c>
      <c r="N146" s="4" t="e">
        <f t="shared" si="27"/>
        <v>#REF!</v>
      </c>
      <c r="O146" s="4" t="e">
        <f t="shared" si="25"/>
        <v>#REF!</v>
      </c>
      <c r="R146" s="4" t="e">
        <f>IF(AND(J146=0,C146&gt;=設定シート!E$85,C146&lt;=設定シート!G$85),1,0)</f>
        <v>#REF!</v>
      </c>
    </row>
    <row r="147" spans="1:18" ht="15" customHeight="1" x14ac:dyDescent="0.15">
      <c r="B147" s="4">
        <v>3</v>
      </c>
      <c r="C147" s="4" t="e">
        <f>#REF!</f>
        <v>#REF!</v>
      </c>
      <c r="E147" s="4" t="e">
        <f>#REF!</f>
        <v>#REF!</v>
      </c>
      <c r="F147" s="4" t="e">
        <f>#REF!</f>
        <v>#REF!</v>
      </c>
      <c r="G147" s="4" t="str">
        <f>IF(ISERROR(VLOOKUP(E147,労務比率,#REF!,FALSE)),"",VLOOKUP(E147,労務比率,#REF!,FALSE))</f>
        <v/>
      </c>
      <c r="H147" s="4" t="str">
        <f>IF(ISERROR(VLOOKUP(E147,労務比率,#REF!+1,FALSE)),"",VLOOKUP(E147,労務比率,#REF!+1,FALSE))</f>
        <v/>
      </c>
      <c r="I147" s="4" t="e">
        <f>#REF!</f>
        <v>#REF!</v>
      </c>
      <c r="J147" s="4" t="e">
        <f>#REF!</f>
        <v>#REF!</v>
      </c>
      <c r="K147" s="4" t="e">
        <f>#REF!</f>
        <v>#REF!</v>
      </c>
      <c r="L147" s="4">
        <f t="shared" si="26"/>
        <v>0</v>
      </c>
      <c r="M147" s="4">
        <f t="shared" si="28"/>
        <v>0</v>
      </c>
      <c r="N147" s="4" t="e">
        <f t="shared" si="27"/>
        <v>#REF!</v>
      </c>
      <c r="O147" s="4" t="e">
        <f t="shared" si="25"/>
        <v>#REF!</v>
      </c>
      <c r="R147" s="4" t="e">
        <f>IF(AND(J147=0,C147&gt;=設定シート!E$85,C147&lt;=設定シート!G$85),1,0)</f>
        <v>#REF!</v>
      </c>
    </row>
    <row r="148" spans="1:18" ht="15" customHeight="1" x14ac:dyDescent="0.15">
      <c r="B148" s="4">
        <v>4</v>
      </c>
      <c r="C148" s="4" t="e">
        <f>#REF!</f>
        <v>#REF!</v>
      </c>
      <c r="E148" s="4" t="e">
        <f>#REF!</f>
        <v>#REF!</v>
      </c>
      <c r="F148" s="4" t="e">
        <f>#REF!</f>
        <v>#REF!</v>
      </c>
      <c r="G148" s="4" t="str">
        <f>IF(ISERROR(VLOOKUP(E148,労務比率,#REF!,FALSE)),"",VLOOKUP(E148,労務比率,#REF!,FALSE))</f>
        <v/>
      </c>
      <c r="H148" s="4" t="str">
        <f>IF(ISERROR(VLOOKUP(E148,労務比率,#REF!+1,FALSE)),"",VLOOKUP(E148,労務比率,#REF!+1,FALSE))</f>
        <v/>
      </c>
      <c r="I148" s="4" t="e">
        <f>#REF!</f>
        <v>#REF!</v>
      </c>
      <c r="J148" s="4" t="e">
        <f>#REF!</f>
        <v>#REF!</v>
      </c>
      <c r="K148" s="4" t="e">
        <f>#REF!</f>
        <v>#REF!</v>
      </c>
      <c r="L148" s="4">
        <f t="shared" si="26"/>
        <v>0</v>
      </c>
      <c r="M148" s="4">
        <f t="shared" si="28"/>
        <v>0</v>
      </c>
      <c r="N148" s="4" t="e">
        <f t="shared" si="27"/>
        <v>#REF!</v>
      </c>
      <c r="O148" s="4" t="e">
        <f t="shared" si="25"/>
        <v>#REF!</v>
      </c>
      <c r="R148" s="4" t="e">
        <f>IF(AND(J148=0,C148&gt;=設定シート!E$85,C148&lt;=設定シート!G$85),1,0)</f>
        <v>#REF!</v>
      </c>
    </row>
    <row r="149" spans="1:18" ht="15" customHeight="1" x14ac:dyDescent="0.15">
      <c r="B149" s="4">
        <v>5</v>
      </c>
      <c r="C149" s="4" t="e">
        <f>#REF!</f>
        <v>#REF!</v>
      </c>
      <c r="E149" s="4" t="e">
        <f>#REF!</f>
        <v>#REF!</v>
      </c>
      <c r="F149" s="4" t="e">
        <f>#REF!</f>
        <v>#REF!</v>
      </c>
      <c r="G149" s="4" t="str">
        <f>IF(ISERROR(VLOOKUP(E149,労務比率,#REF!,FALSE)),"",VLOOKUP(E149,労務比率,#REF!,FALSE))</f>
        <v/>
      </c>
      <c r="H149" s="4" t="str">
        <f>IF(ISERROR(VLOOKUP(E149,労務比率,#REF!+1,FALSE)),"",VLOOKUP(E149,労務比率,#REF!+1,FALSE))</f>
        <v/>
      </c>
      <c r="I149" s="4" t="e">
        <f>#REF!</f>
        <v>#REF!</v>
      </c>
      <c r="J149" s="4" t="e">
        <f>#REF!</f>
        <v>#REF!</v>
      </c>
      <c r="K149" s="4" t="e">
        <f>#REF!</f>
        <v>#REF!</v>
      </c>
      <c r="L149" s="4">
        <f t="shared" si="26"/>
        <v>0</v>
      </c>
      <c r="M149" s="4">
        <f t="shared" si="28"/>
        <v>0</v>
      </c>
      <c r="N149" s="4" t="e">
        <f t="shared" si="27"/>
        <v>#REF!</v>
      </c>
      <c r="O149" s="4" t="e">
        <f t="shared" ref="O149:O212" si="29">IF(I149=N149,IF(ISERROR(ROUNDDOWN(I149*G149/100,0)+K149),0,ROUNDDOWN(I149*G149/100,0)+K149),0)</f>
        <v>#REF!</v>
      </c>
      <c r="R149" s="4" t="e">
        <f>IF(AND(J149=0,C149&gt;=設定シート!E$85,C149&lt;=設定シート!G$85),1,0)</f>
        <v>#REF!</v>
      </c>
    </row>
    <row r="150" spans="1:18" ht="15" customHeight="1" x14ac:dyDescent="0.15">
      <c r="B150" s="4">
        <v>6</v>
      </c>
      <c r="C150" s="4" t="e">
        <f>#REF!</f>
        <v>#REF!</v>
      </c>
      <c r="E150" s="4" t="e">
        <f>#REF!</f>
        <v>#REF!</v>
      </c>
      <c r="F150" s="4" t="e">
        <f>#REF!</f>
        <v>#REF!</v>
      </c>
      <c r="G150" s="4" t="str">
        <f>IF(ISERROR(VLOOKUP(E150,労務比率,#REF!,FALSE)),"",VLOOKUP(E150,労務比率,#REF!,FALSE))</f>
        <v/>
      </c>
      <c r="H150" s="4" t="str">
        <f>IF(ISERROR(VLOOKUP(E150,労務比率,#REF!+1,FALSE)),"",VLOOKUP(E150,労務比率,#REF!+1,FALSE))</f>
        <v/>
      </c>
      <c r="I150" s="4" t="e">
        <f>#REF!</f>
        <v>#REF!</v>
      </c>
      <c r="J150" s="4" t="e">
        <f>#REF!</f>
        <v>#REF!</v>
      </c>
      <c r="K150" s="4" t="e">
        <f>#REF!</f>
        <v>#REF!</v>
      </c>
      <c r="L150" s="4">
        <f t="shared" si="26"/>
        <v>0</v>
      </c>
      <c r="M150" s="4">
        <f t="shared" si="28"/>
        <v>0</v>
      </c>
      <c r="N150" s="4" t="e">
        <f t="shared" si="27"/>
        <v>#REF!</v>
      </c>
      <c r="O150" s="4" t="e">
        <f t="shared" si="29"/>
        <v>#REF!</v>
      </c>
      <c r="R150" s="4" t="e">
        <f>IF(AND(J150=0,C150&gt;=設定シート!E$85,C150&lt;=設定シート!G$85),1,0)</f>
        <v>#REF!</v>
      </c>
    </row>
    <row r="151" spans="1:18" ht="15" customHeight="1" x14ac:dyDescent="0.15">
      <c r="B151" s="4">
        <v>7</v>
      </c>
      <c r="C151" s="4" t="e">
        <f>#REF!</f>
        <v>#REF!</v>
      </c>
      <c r="E151" s="4" t="e">
        <f>#REF!</f>
        <v>#REF!</v>
      </c>
      <c r="F151" s="4" t="e">
        <f>#REF!</f>
        <v>#REF!</v>
      </c>
      <c r="G151" s="4" t="str">
        <f>IF(ISERROR(VLOOKUP(E151,労務比率,#REF!,FALSE)),"",VLOOKUP(E151,労務比率,#REF!,FALSE))</f>
        <v/>
      </c>
      <c r="H151" s="4" t="str">
        <f>IF(ISERROR(VLOOKUP(E151,労務比率,#REF!+1,FALSE)),"",VLOOKUP(E151,労務比率,#REF!+1,FALSE))</f>
        <v/>
      </c>
      <c r="I151" s="4" t="e">
        <f>#REF!</f>
        <v>#REF!</v>
      </c>
      <c r="J151" s="4" t="e">
        <f>#REF!</f>
        <v>#REF!</v>
      </c>
      <c r="K151" s="4" t="e">
        <f>#REF!</f>
        <v>#REF!</v>
      </c>
      <c r="L151" s="4">
        <f t="shared" si="26"/>
        <v>0</v>
      </c>
      <c r="M151" s="4">
        <f t="shared" si="28"/>
        <v>0</v>
      </c>
      <c r="N151" s="4" t="e">
        <f t="shared" si="27"/>
        <v>#REF!</v>
      </c>
      <c r="O151" s="4" t="e">
        <f t="shared" si="29"/>
        <v>#REF!</v>
      </c>
      <c r="R151" s="4" t="e">
        <f>IF(AND(J151=0,C151&gt;=設定シート!E$85,C151&lt;=設定シート!G$85),1,0)</f>
        <v>#REF!</v>
      </c>
    </row>
    <row r="152" spans="1:18" ht="15" customHeight="1" x14ac:dyDescent="0.15">
      <c r="B152" s="4">
        <v>8</v>
      </c>
      <c r="C152" s="4" t="e">
        <f>#REF!</f>
        <v>#REF!</v>
      </c>
      <c r="E152" s="4" t="e">
        <f>#REF!</f>
        <v>#REF!</v>
      </c>
      <c r="F152" s="4" t="e">
        <f>#REF!</f>
        <v>#REF!</v>
      </c>
      <c r="G152" s="4" t="str">
        <f>IF(ISERROR(VLOOKUP(E152,労務比率,#REF!,FALSE)),"",VLOOKUP(E152,労務比率,#REF!,FALSE))</f>
        <v/>
      </c>
      <c r="H152" s="4" t="str">
        <f>IF(ISERROR(VLOOKUP(E152,労務比率,#REF!+1,FALSE)),"",VLOOKUP(E152,労務比率,#REF!+1,FALSE))</f>
        <v/>
      </c>
      <c r="I152" s="4" t="e">
        <f>#REF!</f>
        <v>#REF!</v>
      </c>
      <c r="J152" s="4" t="e">
        <f>#REF!</f>
        <v>#REF!</v>
      </c>
      <c r="K152" s="4" t="e">
        <f>#REF!</f>
        <v>#REF!</v>
      </c>
      <c r="L152" s="4">
        <f t="shared" si="26"/>
        <v>0</v>
      </c>
      <c r="M152" s="4">
        <f t="shared" si="28"/>
        <v>0</v>
      </c>
      <c r="N152" s="4" t="e">
        <f t="shared" si="27"/>
        <v>#REF!</v>
      </c>
      <c r="O152" s="4" t="e">
        <f t="shared" si="29"/>
        <v>#REF!</v>
      </c>
      <c r="R152" s="4" t="e">
        <f>IF(AND(J152=0,C152&gt;=設定シート!E$85,C152&lt;=設定シート!G$85),1,0)</f>
        <v>#REF!</v>
      </c>
    </row>
    <row r="153" spans="1:18" ht="15" customHeight="1" x14ac:dyDescent="0.15">
      <c r="B153" s="4">
        <v>9</v>
      </c>
      <c r="C153" s="4" t="e">
        <f>#REF!</f>
        <v>#REF!</v>
      </c>
      <c r="E153" s="4" t="e">
        <f>#REF!</f>
        <v>#REF!</v>
      </c>
      <c r="F153" s="4" t="e">
        <f>#REF!</f>
        <v>#REF!</v>
      </c>
      <c r="G153" s="4" t="str">
        <f>IF(ISERROR(VLOOKUP(E153,労務比率,#REF!,FALSE)),"",VLOOKUP(E153,労務比率,#REF!,FALSE))</f>
        <v/>
      </c>
      <c r="H153" s="4" t="str">
        <f>IF(ISERROR(VLOOKUP(E153,労務比率,#REF!+1,FALSE)),"",VLOOKUP(E153,労務比率,#REF!+1,FALSE))</f>
        <v/>
      </c>
      <c r="I153" s="4" t="e">
        <f>#REF!</f>
        <v>#REF!</v>
      </c>
      <c r="J153" s="4" t="e">
        <f>#REF!</f>
        <v>#REF!</v>
      </c>
      <c r="K153" s="4" t="e">
        <f>#REF!</f>
        <v>#REF!</v>
      </c>
      <c r="L153" s="4">
        <f t="shared" si="26"/>
        <v>0</v>
      </c>
      <c r="M153" s="4">
        <f t="shared" si="28"/>
        <v>0</v>
      </c>
      <c r="N153" s="4" t="e">
        <f t="shared" si="27"/>
        <v>#REF!</v>
      </c>
      <c r="O153" s="4" t="e">
        <f t="shared" si="29"/>
        <v>#REF!</v>
      </c>
      <c r="R153" s="4" t="e">
        <f>IF(AND(J153=0,C153&gt;=設定シート!E$85,C153&lt;=設定シート!G$85),1,0)</f>
        <v>#REF!</v>
      </c>
    </row>
    <row r="154" spans="1:18" ht="15" customHeight="1" x14ac:dyDescent="0.15">
      <c r="A154" s="4">
        <v>13</v>
      </c>
      <c r="B154" s="4">
        <v>1</v>
      </c>
      <c r="C154" s="4" t="e">
        <f>#REF!</f>
        <v>#REF!</v>
      </c>
      <c r="E154" s="4" t="e">
        <f>#REF!</f>
        <v>#REF!</v>
      </c>
      <c r="F154" s="4" t="e">
        <f>#REF!</f>
        <v>#REF!</v>
      </c>
      <c r="G154" s="4" t="str">
        <f>IF(ISERROR(VLOOKUP(E154,労務比率,#REF!,FALSE)),"",VLOOKUP(E154,労務比率,#REF!,FALSE))</f>
        <v/>
      </c>
      <c r="H154" s="4" t="str">
        <f>IF(ISERROR(VLOOKUP(E154,労務比率,#REF!+1,FALSE)),"",VLOOKUP(E154,労務比率,#REF!+1,FALSE))</f>
        <v/>
      </c>
      <c r="I154" s="4" t="e">
        <f>#REF!</f>
        <v>#REF!</v>
      </c>
      <c r="J154" s="4" t="e">
        <f>#REF!</f>
        <v>#REF!</v>
      </c>
      <c r="K154" s="4" t="e">
        <f>#REF!</f>
        <v>#REF!</v>
      </c>
      <c r="L154" s="4">
        <f t="shared" si="26"/>
        <v>0</v>
      </c>
      <c r="M154" s="4">
        <f t="shared" si="28"/>
        <v>0</v>
      </c>
      <c r="N154" s="4" t="e">
        <f t="shared" si="27"/>
        <v>#REF!</v>
      </c>
      <c r="O154" s="4" t="e">
        <f t="shared" si="29"/>
        <v>#REF!</v>
      </c>
      <c r="P154" s="4">
        <f>INT(SUMIF(O154:O162,0,I154:I162)*105/108)</f>
        <v>0</v>
      </c>
      <c r="Q154" s="4">
        <f>INT(P154*IF(COUNTIF(R154:R162,1)=0,0,SUMIF(R154:R162,1,G154:G162)/COUNTIF(R154:R162,1))/100)</f>
        <v>0</v>
      </c>
      <c r="R154" s="4" t="e">
        <f>IF(AND(J154=0,C154&gt;=設定シート!E$85,C154&lt;=設定シート!G$85),1,0)</f>
        <v>#REF!</v>
      </c>
    </row>
    <row r="155" spans="1:18" ht="15" customHeight="1" x14ac:dyDescent="0.15">
      <c r="B155" s="4">
        <v>2</v>
      </c>
      <c r="C155" s="4" t="e">
        <f>#REF!</f>
        <v>#REF!</v>
      </c>
      <c r="E155" s="4" t="e">
        <f>#REF!</f>
        <v>#REF!</v>
      </c>
      <c r="F155" s="4" t="e">
        <f>#REF!</f>
        <v>#REF!</v>
      </c>
      <c r="G155" s="4" t="str">
        <f>IF(ISERROR(VLOOKUP(E155,労務比率,#REF!,FALSE)),"",VLOOKUP(E155,労務比率,#REF!,FALSE))</f>
        <v/>
      </c>
      <c r="H155" s="4" t="str">
        <f>IF(ISERROR(VLOOKUP(E155,労務比率,#REF!+1,FALSE)),"",VLOOKUP(E155,労務比率,#REF!+1,FALSE))</f>
        <v/>
      </c>
      <c r="I155" s="4" t="e">
        <f>#REF!</f>
        <v>#REF!</v>
      </c>
      <c r="J155" s="4" t="e">
        <f>#REF!</f>
        <v>#REF!</v>
      </c>
      <c r="K155" s="4" t="e">
        <f>#REF!</f>
        <v>#REF!</v>
      </c>
      <c r="L155" s="4">
        <f t="shared" si="26"/>
        <v>0</v>
      </c>
      <c r="M155" s="4">
        <f t="shared" si="28"/>
        <v>0</v>
      </c>
      <c r="N155" s="4" t="e">
        <f t="shared" si="27"/>
        <v>#REF!</v>
      </c>
      <c r="O155" s="4" t="e">
        <f t="shared" si="29"/>
        <v>#REF!</v>
      </c>
      <c r="R155" s="4" t="e">
        <f>IF(AND(J155=0,C155&gt;=設定シート!E$85,C155&lt;=設定シート!G$85),1,0)</f>
        <v>#REF!</v>
      </c>
    </row>
    <row r="156" spans="1:18" ht="15" customHeight="1" x14ac:dyDescent="0.15">
      <c r="B156" s="4">
        <v>3</v>
      </c>
      <c r="C156" s="4" t="e">
        <f>#REF!</f>
        <v>#REF!</v>
      </c>
      <c r="E156" s="4" t="e">
        <f>#REF!</f>
        <v>#REF!</v>
      </c>
      <c r="F156" s="4" t="e">
        <f>#REF!</f>
        <v>#REF!</v>
      </c>
      <c r="G156" s="4" t="str">
        <f>IF(ISERROR(VLOOKUP(E156,労務比率,#REF!,FALSE)),"",VLOOKUP(E156,労務比率,#REF!,FALSE))</f>
        <v/>
      </c>
      <c r="H156" s="4" t="str">
        <f>IF(ISERROR(VLOOKUP(E156,労務比率,#REF!+1,FALSE)),"",VLOOKUP(E156,労務比率,#REF!+1,FALSE))</f>
        <v/>
      </c>
      <c r="I156" s="4" t="e">
        <f>#REF!</f>
        <v>#REF!</v>
      </c>
      <c r="J156" s="4" t="e">
        <f>#REF!</f>
        <v>#REF!</v>
      </c>
      <c r="K156" s="4" t="e">
        <f>#REF!</f>
        <v>#REF!</v>
      </c>
      <c r="L156" s="4">
        <f t="shared" si="26"/>
        <v>0</v>
      </c>
      <c r="M156" s="4">
        <f t="shared" si="28"/>
        <v>0</v>
      </c>
      <c r="N156" s="4" t="e">
        <f t="shared" si="27"/>
        <v>#REF!</v>
      </c>
      <c r="O156" s="4" t="e">
        <f t="shared" si="29"/>
        <v>#REF!</v>
      </c>
      <c r="R156" s="4" t="e">
        <f>IF(AND(J156=0,C156&gt;=設定シート!E$85,C156&lt;=設定シート!G$85),1,0)</f>
        <v>#REF!</v>
      </c>
    </row>
    <row r="157" spans="1:18" ht="15" customHeight="1" x14ac:dyDescent="0.15">
      <c r="B157" s="4">
        <v>4</v>
      </c>
      <c r="C157" s="4" t="e">
        <f>#REF!</f>
        <v>#REF!</v>
      </c>
      <c r="E157" s="4" t="e">
        <f>#REF!</f>
        <v>#REF!</v>
      </c>
      <c r="F157" s="4" t="e">
        <f>#REF!</f>
        <v>#REF!</v>
      </c>
      <c r="G157" s="4" t="str">
        <f>IF(ISERROR(VLOOKUP(E157,労務比率,#REF!,FALSE)),"",VLOOKUP(E157,労務比率,#REF!,FALSE))</f>
        <v/>
      </c>
      <c r="H157" s="4" t="str">
        <f>IF(ISERROR(VLOOKUP(E157,労務比率,#REF!+1,FALSE)),"",VLOOKUP(E157,労務比率,#REF!+1,FALSE))</f>
        <v/>
      </c>
      <c r="I157" s="4" t="e">
        <f>#REF!</f>
        <v>#REF!</v>
      </c>
      <c r="J157" s="4" t="e">
        <f>#REF!</f>
        <v>#REF!</v>
      </c>
      <c r="K157" s="4" t="e">
        <f>#REF!</f>
        <v>#REF!</v>
      </c>
      <c r="L157" s="4">
        <f t="shared" si="26"/>
        <v>0</v>
      </c>
      <c r="M157" s="4">
        <f t="shared" si="28"/>
        <v>0</v>
      </c>
      <c r="N157" s="4" t="e">
        <f t="shared" si="27"/>
        <v>#REF!</v>
      </c>
      <c r="O157" s="4" t="e">
        <f t="shared" si="29"/>
        <v>#REF!</v>
      </c>
      <c r="R157" s="4" t="e">
        <f>IF(AND(J157=0,C157&gt;=設定シート!E$85,C157&lt;=設定シート!G$85),1,0)</f>
        <v>#REF!</v>
      </c>
    </row>
    <row r="158" spans="1:18" ht="15" customHeight="1" x14ac:dyDescent="0.15">
      <c r="B158" s="4">
        <v>5</v>
      </c>
      <c r="C158" s="4" t="e">
        <f>#REF!</f>
        <v>#REF!</v>
      </c>
      <c r="E158" s="4" t="e">
        <f>#REF!</f>
        <v>#REF!</v>
      </c>
      <c r="F158" s="4" t="e">
        <f>#REF!</f>
        <v>#REF!</v>
      </c>
      <c r="G158" s="4" t="str">
        <f>IF(ISERROR(VLOOKUP(E158,労務比率,#REF!,FALSE)),"",VLOOKUP(E158,労務比率,#REF!,FALSE))</f>
        <v/>
      </c>
      <c r="H158" s="4" t="str">
        <f>IF(ISERROR(VLOOKUP(E158,労務比率,#REF!+1,FALSE)),"",VLOOKUP(E158,労務比率,#REF!+1,FALSE))</f>
        <v/>
      </c>
      <c r="I158" s="4" t="e">
        <f>#REF!</f>
        <v>#REF!</v>
      </c>
      <c r="J158" s="4" t="e">
        <f>#REF!</f>
        <v>#REF!</v>
      </c>
      <c r="K158" s="4" t="e">
        <f>#REF!</f>
        <v>#REF!</v>
      </c>
      <c r="L158" s="4">
        <f t="shared" si="26"/>
        <v>0</v>
      </c>
      <c r="M158" s="4">
        <f t="shared" si="28"/>
        <v>0</v>
      </c>
      <c r="N158" s="4" t="e">
        <f t="shared" si="27"/>
        <v>#REF!</v>
      </c>
      <c r="O158" s="4" t="e">
        <f t="shared" si="29"/>
        <v>#REF!</v>
      </c>
      <c r="R158" s="4" t="e">
        <f>IF(AND(J158=0,C158&gt;=設定シート!E$85,C158&lt;=設定シート!G$85),1,0)</f>
        <v>#REF!</v>
      </c>
    </row>
    <row r="159" spans="1:18" ht="15" customHeight="1" x14ac:dyDescent="0.15">
      <c r="B159" s="4">
        <v>6</v>
      </c>
      <c r="C159" s="4" t="e">
        <f>#REF!</f>
        <v>#REF!</v>
      </c>
      <c r="E159" s="4" t="e">
        <f>#REF!</f>
        <v>#REF!</v>
      </c>
      <c r="F159" s="4" t="e">
        <f>#REF!</f>
        <v>#REF!</v>
      </c>
      <c r="G159" s="4" t="str">
        <f>IF(ISERROR(VLOOKUP(E159,労務比率,#REF!,FALSE)),"",VLOOKUP(E159,労務比率,#REF!,FALSE))</f>
        <v/>
      </c>
      <c r="H159" s="4" t="str">
        <f>IF(ISERROR(VLOOKUP(E159,労務比率,#REF!+1,FALSE)),"",VLOOKUP(E159,労務比率,#REF!+1,FALSE))</f>
        <v/>
      </c>
      <c r="I159" s="4" t="e">
        <f>#REF!</f>
        <v>#REF!</v>
      </c>
      <c r="J159" s="4" t="e">
        <f>#REF!</f>
        <v>#REF!</v>
      </c>
      <c r="K159" s="4" t="e">
        <f>#REF!</f>
        <v>#REF!</v>
      </c>
      <c r="L159" s="4">
        <f t="shared" si="26"/>
        <v>0</v>
      </c>
      <c r="M159" s="4">
        <f t="shared" si="28"/>
        <v>0</v>
      </c>
      <c r="N159" s="4" t="e">
        <f t="shared" si="27"/>
        <v>#REF!</v>
      </c>
      <c r="O159" s="4" t="e">
        <f t="shared" si="29"/>
        <v>#REF!</v>
      </c>
      <c r="R159" s="4" t="e">
        <f>IF(AND(J159=0,C159&gt;=設定シート!E$85,C159&lt;=設定シート!G$85),1,0)</f>
        <v>#REF!</v>
      </c>
    </row>
    <row r="160" spans="1:18" ht="15" customHeight="1" x14ac:dyDescent="0.15">
      <c r="B160" s="4">
        <v>7</v>
      </c>
      <c r="C160" s="4" t="e">
        <f>#REF!</f>
        <v>#REF!</v>
      </c>
      <c r="E160" s="4" t="e">
        <f>#REF!</f>
        <v>#REF!</v>
      </c>
      <c r="F160" s="4" t="e">
        <f>#REF!</f>
        <v>#REF!</v>
      </c>
      <c r="G160" s="4" t="str">
        <f>IF(ISERROR(VLOOKUP(E160,労務比率,#REF!,FALSE)),"",VLOOKUP(E160,労務比率,#REF!,FALSE))</f>
        <v/>
      </c>
      <c r="H160" s="4" t="str">
        <f>IF(ISERROR(VLOOKUP(E160,労務比率,#REF!+1,FALSE)),"",VLOOKUP(E160,労務比率,#REF!+1,FALSE))</f>
        <v/>
      </c>
      <c r="I160" s="4" t="e">
        <f>#REF!</f>
        <v>#REF!</v>
      </c>
      <c r="J160" s="4" t="e">
        <f>#REF!</f>
        <v>#REF!</v>
      </c>
      <c r="K160" s="4" t="e">
        <f>#REF!</f>
        <v>#REF!</v>
      </c>
      <c r="L160" s="4">
        <f t="shared" si="26"/>
        <v>0</v>
      </c>
      <c r="M160" s="4">
        <f t="shared" si="28"/>
        <v>0</v>
      </c>
      <c r="N160" s="4" t="e">
        <f t="shared" si="27"/>
        <v>#REF!</v>
      </c>
      <c r="O160" s="4" t="e">
        <f t="shared" si="29"/>
        <v>#REF!</v>
      </c>
      <c r="R160" s="4" t="e">
        <f>IF(AND(J160=0,C160&gt;=設定シート!E$85,C160&lt;=設定シート!G$85),1,0)</f>
        <v>#REF!</v>
      </c>
    </row>
    <row r="161" spans="1:18" ht="15" customHeight="1" x14ac:dyDescent="0.15">
      <c r="B161" s="4">
        <v>8</v>
      </c>
      <c r="C161" s="4" t="e">
        <f>#REF!</f>
        <v>#REF!</v>
      </c>
      <c r="E161" s="4" t="e">
        <f>#REF!</f>
        <v>#REF!</v>
      </c>
      <c r="F161" s="4" t="e">
        <f>#REF!</f>
        <v>#REF!</v>
      </c>
      <c r="G161" s="4" t="str">
        <f>IF(ISERROR(VLOOKUP(E161,労務比率,#REF!,FALSE)),"",VLOOKUP(E161,労務比率,#REF!,FALSE))</f>
        <v/>
      </c>
      <c r="H161" s="4" t="str">
        <f>IF(ISERROR(VLOOKUP(E161,労務比率,#REF!+1,FALSE)),"",VLOOKUP(E161,労務比率,#REF!+1,FALSE))</f>
        <v/>
      </c>
      <c r="I161" s="4" t="e">
        <f>#REF!</f>
        <v>#REF!</v>
      </c>
      <c r="J161" s="4" t="e">
        <f>#REF!</f>
        <v>#REF!</v>
      </c>
      <c r="K161" s="4" t="e">
        <f>#REF!</f>
        <v>#REF!</v>
      </c>
      <c r="L161" s="4">
        <f t="shared" si="26"/>
        <v>0</v>
      </c>
      <c r="M161" s="4">
        <f t="shared" si="28"/>
        <v>0</v>
      </c>
      <c r="N161" s="4" t="e">
        <f t="shared" si="27"/>
        <v>#REF!</v>
      </c>
      <c r="O161" s="4" t="e">
        <f t="shared" si="29"/>
        <v>#REF!</v>
      </c>
      <c r="R161" s="4" t="e">
        <f>IF(AND(J161=0,C161&gt;=設定シート!E$85,C161&lt;=設定シート!G$85),1,0)</f>
        <v>#REF!</v>
      </c>
    </row>
    <row r="162" spans="1:18" ht="15" customHeight="1" x14ac:dyDescent="0.15">
      <c r="B162" s="4">
        <v>9</v>
      </c>
      <c r="C162" s="4" t="e">
        <f>#REF!</f>
        <v>#REF!</v>
      </c>
      <c r="E162" s="4" t="e">
        <f>#REF!</f>
        <v>#REF!</v>
      </c>
      <c r="F162" s="4" t="e">
        <f>#REF!</f>
        <v>#REF!</v>
      </c>
      <c r="G162" s="4" t="str">
        <f>IF(ISERROR(VLOOKUP(E162,労務比率,#REF!,FALSE)),"",VLOOKUP(E162,労務比率,#REF!,FALSE))</f>
        <v/>
      </c>
      <c r="H162" s="4" t="str">
        <f>IF(ISERROR(VLOOKUP(E162,労務比率,#REF!+1,FALSE)),"",VLOOKUP(E162,労務比率,#REF!+1,FALSE))</f>
        <v/>
      </c>
      <c r="I162" s="4" t="e">
        <f>#REF!</f>
        <v>#REF!</v>
      </c>
      <c r="J162" s="4" t="e">
        <f>#REF!</f>
        <v>#REF!</v>
      </c>
      <c r="K162" s="4" t="e">
        <f>#REF!</f>
        <v>#REF!</v>
      </c>
      <c r="L162" s="4">
        <f t="shared" si="26"/>
        <v>0</v>
      </c>
      <c r="M162" s="4">
        <f t="shared" si="28"/>
        <v>0</v>
      </c>
      <c r="N162" s="4" t="e">
        <f t="shared" si="27"/>
        <v>#REF!</v>
      </c>
      <c r="O162" s="4" t="e">
        <f t="shared" si="29"/>
        <v>#REF!</v>
      </c>
      <c r="R162" s="4" t="e">
        <f>IF(AND(J162=0,C162&gt;=設定シート!E$85,C162&lt;=設定シート!G$85),1,0)</f>
        <v>#REF!</v>
      </c>
    </row>
    <row r="163" spans="1:18" ht="15" customHeight="1" x14ac:dyDescent="0.15">
      <c r="A163" s="4">
        <v>14</v>
      </c>
      <c r="B163" s="4">
        <v>1</v>
      </c>
      <c r="C163" s="4" t="e">
        <f>#REF!</f>
        <v>#REF!</v>
      </c>
      <c r="E163" s="4" t="e">
        <f>#REF!</f>
        <v>#REF!</v>
      </c>
      <c r="F163" s="4" t="e">
        <f>#REF!</f>
        <v>#REF!</v>
      </c>
      <c r="G163" s="4" t="str">
        <f>IF(ISERROR(VLOOKUP(E163,労務比率,#REF!,FALSE)),"",VLOOKUP(E163,労務比率,#REF!,FALSE))</f>
        <v/>
      </c>
      <c r="H163" s="4" t="str">
        <f>IF(ISERROR(VLOOKUP(E163,労務比率,#REF!+1,FALSE)),"",VLOOKUP(E163,労務比率,#REF!+1,FALSE))</f>
        <v/>
      </c>
      <c r="I163" s="4" t="e">
        <f>#REF!</f>
        <v>#REF!</v>
      </c>
      <c r="J163" s="4" t="e">
        <f>#REF!</f>
        <v>#REF!</v>
      </c>
      <c r="K163" s="4" t="e">
        <f>#REF!</f>
        <v>#REF!</v>
      </c>
      <c r="L163" s="4">
        <f t="shared" si="26"/>
        <v>0</v>
      </c>
      <c r="M163" s="4">
        <f t="shared" si="28"/>
        <v>0</v>
      </c>
      <c r="N163" s="4" t="e">
        <f t="shared" si="27"/>
        <v>#REF!</v>
      </c>
      <c r="O163" s="4" t="e">
        <f t="shared" si="29"/>
        <v>#REF!</v>
      </c>
      <c r="P163" s="4">
        <f>INT(SUMIF(O163:O171,0,I163:I171)*105/108)</f>
        <v>0</v>
      </c>
      <c r="Q163" s="4">
        <f>INT(P163*IF(COUNTIF(R163:R171,1)=0,0,SUMIF(R163:R171,1,G163:G171)/COUNTIF(R163:R171,1))/100)</f>
        <v>0</v>
      </c>
      <c r="R163" s="4" t="e">
        <f>IF(AND(J163=0,C163&gt;=設定シート!E$85,C163&lt;=設定シート!G$85),1,0)</f>
        <v>#REF!</v>
      </c>
    </row>
    <row r="164" spans="1:18" ht="15" customHeight="1" x14ac:dyDescent="0.15">
      <c r="B164" s="4">
        <v>2</v>
      </c>
      <c r="C164" s="4" t="e">
        <f>#REF!</f>
        <v>#REF!</v>
      </c>
      <c r="E164" s="4" t="e">
        <f>#REF!</f>
        <v>#REF!</v>
      </c>
      <c r="F164" s="4" t="e">
        <f>#REF!</f>
        <v>#REF!</v>
      </c>
      <c r="G164" s="4" t="str">
        <f>IF(ISERROR(VLOOKUP(E164,労務比率,#REF!,FALSE)),"",VLOOKUP(E164,労務比率,#REF!,FALSE))</f>
        <v/>
      </c>
      <c r="H164" s="4" t="str">
        <f>IF(ISERROR(VLOOKUP(E164,労務比率,#REF!+1,FALSE)),"",VLOOKUP(E164,労務比率,#REF!+1,FALSE))</f>
        <v/>
      </c>
      <c r="I164" s="4" t="e">
        <f>#REF!</f>
        <v>#REF!</v>
      </c>
      <c r="J164" s="4" t="e">
        <f>#REF!</f>
        <v>#REF!</v>
      </c>
      <c r="K164" s="4" t="e">
        <f>#REF!</f>
        <v>#REF!</v>
      </c>
      <c r="L164" s="4">
        <f t="shared" si="26"/>
        <v>0</v>
      </c>
      <c r="M164" s="4">
        <f t="shared" si="28"/>
        <v>0</v>
      </c>
      <c r="N164" s="4" t="e">
        <f t="shared" si="27"/>
        <v>#REF!</v>
      </c>
      <c r="O164" s="4" t="e">
        <f t="shared" si="29"/>
        <v>#REF!</v>
      </c>
      <c r="R164" s="4" t="e">
        <f>IF(AND(J164=0,C164&gt;=設定シート!E$85,C164&lt;=設定シート!G$85),1,0)</f>
        <v>#REF!</v>
      </c>
    </row>
    <row r="165" spans="1:18" ht="15" customHeight="1" x14ac:dyDescent="0.15">
      <c r="B165" s="4">
        <v>3</v>
      </c>
      <c r="C165" s="4" t="e">
        <f>#REF!</f>
        <v>#REF!</v>
      </c>
      <c r="E165" s="4" t="e">
        <f>#REF!</f>
        <v>#REF!</v>
      </c>
      <c r="F165" s="4" t="e">
        <f>#REF!</f>
        <v>#REF!</v>
      </c>
      <c r="G165" s="4" t="str">
        <f>IF(ISERROR(VLOOKUP(E165,労務比率,#REF!,FALSE)),"",VLOOKUP(E165,労務比率,#REF!,FALSE))</f>
        <v/>
      </c>
      <c r="H165" s="4" t="str">
        <f>IF(ISERROR(VLOOKUP(E165,労務比率,#REF!+1,FALSE)),"",VLOOKUP(E165,労務比率,#REF!+1,FALSE))</f>
        <v/>
      </c>
      <c r="I165" s="4" t="e">
        <f>#REF!</f>
        <v>#REF!</v>
      </c>
      <c r="J165" s="4" t="e">
        <f>#REF!</f>
        <v>#REF!</v>
      </c>
      <c r="K165" s="4" t="e">
        <f>#REF!</f>
        <v>#REF!</v>
      </c>
      <c r="L165" s="4">
        <f t="shared" si="26"/>
        <v>0</v>
      </c>
      <c r="M165" s="4">
        <f t="shared" si="28"/>
        <v>0</v>
      </c>
      <c r="N165" s="4" t="e">
        <f t="shared" si="27"/>
        <v>#REF!</v>
      </c>
      <c r="O165" s="4" t="e">
        <f t="shared" si="29"/>
        <v>#REF!</v>
      </c>
      <c r="R165" s="4" t="e">
        <f>IF(AND(J165=0,C165&gt;=設定シート!E$85,C165&lt;=設定シート!G$85),1,0)</f>
        <v>#REF!</v>
      </c>
    </row>
    <row r="166" spans="1:18" ht="15" customHeight="1" x14ac:dyDescent="0.15">
      <c r="B166" s="4">
        <v>4</v>
      </c>
      <c r="C166" s="4" t="e">
        <f>#REF!</f>
        <v>#REF!</v>
      </c>
      <c r="E166" s="4" t="e">
        <f>#REF!</f>
        <v>#REF!</v>
      </c>
      <c r="F166" s="4" t="e">
        <f>#REF!</f>
        <v>#REF!</v>
      </c>
      <c r="G166" s="4" t="str">
        <f>IF(ISERROR(VLOOKUP(E166,労務比率,#REF!,FALSE)),"",VLOOKUP(E166,労務比率,#REF!,FALSE))</f>
        <v/>
      </c>
      <c r="H166" s="4" t="str">
        <f>IF(ISERROR(VLOOKUP(E166,労務比率,#REF!+1,FALSE)),"",VLOOKUP(E166,労務比率,#REF!+1,FALSE))</f>
        <v/>
      </c>
      <c r="I166" s="4" t="e">
        <f>#REF!</f>
        <v>#REF!</v>
      </c>
      <c r="J166" s="4" t="e">
        <f>#REF!</f>
        <v>#REF!</v>
      </c>
      <c r="K166" s="4" t="e">
        <f>#REF!</f>
        <v>#REF!</v>
      </c>
      <c r="L166" s="4">
        <f t="shared" si="26"/>
        <v>0</v>
      </c>
      <c r="M166" s="4">
        <f t="shared" si="28"/>
        <v>0</v>
      </c>
      <c r="N166" s="4" t="e">
        <f t="shared" si="27"/>
        <v>#REF!</v>
      </c>
      <c r="O166" s="4" t="e">
        <f t="shared" si="29"/>
        <v>#REF!</v>
      </c>
      <c r="R166" s="4" t="e">
        <f>IF(AND(J166=0,C166&gt;=設定シート!E$85,C166&lt;=設定シート!G$85),1,0)</f>
        <v>#REF!</v>
      </c>
    </row>
    <row r="167" spans="1:18" ht="15" customHeight="1" x14ac:dyDescent="0.15">
      <c r="B167" s="4">
        <v>5</v>
      </c>
      <c r="C167" s="4" t="e">
        <f>#REF!</f>
        <v>#REF!</v>
      </c>
      <c r="E167" s="4" t="e">
        <f>#REF!</f>
        <v>#REF!</v>
      </c>
      <c r="F167" s="4" t="e">
        <f>#REF!</f>
        <v>#REF!</v>
      </c>
      <c r="G167" s="4" t="str">
        <f>IF(ISERROR(VLOOKUP(E167,労務比率,#REF!,FALSE)),"",VLOOKUP(E167,労務比率,#REF!,FALSE))</f>
        <v/>
      </c>
      <c r="H167" s="4" t="str">
        <f>IF(ISERROR(VLOOKUP(E167,労務比率,#REF!+1,FALSE)),"",VLOOKUP(E167,労務比率,#REF!+1,FALSE))</f>
        <v/>
      </c>
      <c r="I167" s="4" t="e">
        <f>#REF!</f>
        <v>#REF!</v>
      </c>
      <c r="J167" s="4" t="e">
        <f>#REF!</f>
        <v>#REF!</v>
      </c>
      <c r="K167" s="4" t="e">
        <f>#REF!</f>
        <v>#REF!</v>
      </c>
      <c r="L167" s="4">
        <f t="shared" si="26"/>
        <v>0</v>
      </c>
      <c r="M167" s="4">
        <f t="shared" si="28"/>
        <v>0</v>
      </c>
      <c r="N167" s="4" t="e">
        <f t="shared" si="27"/>
        <v>#REF!</v>
      </c>
      <c r="O167" s="4" t="e">
        <f t="shared" si="29"/>
        <v>#REF!</v>
      </c>
      <c r="R167" s="4" t="e">
        <f>IF(AND(J167=0,C167&gt;=設定シート!E$85,C167&lt;=設定シート!G$85),1,0)</f>
        <v>#REF!</v>
      </c>
    </row>
    <row r="168" spans="1:18" ht="15" customHeight="1" x14ac:dyDescent="0.15">
      <c r="B168" s="4">
        <v>6</v>
      </c>
      <c r="C168" s="4" t="e">
        <f>#REF!</f>
        <v>#REF!</v>
      </c>
      <c r="E168" s="4" t="e">
        <f>#REF!</f>
        <v>#REF!</v>
      </c>
      <c r="F168" s="4" t="e">
        <f>#REF!</f>
        <v>#REF!</v>
      </c>
      <c r="G168" s="4" t="str">
        <f>IF(ISERROR(VLOOKUP(E168,労務比率,#REF!,FALSE)),"",VLOOKUP(E168,労務比率,#REF!,FALSE))</f>
        <v/>
      </c>
      <c r="H168" s="4" t="str">
        <f>IF(ISERROR(VLOOKUP(E168,労務比率,#REF!+1,FALSE)),"",VLOOKUP(E168,労務比率,#REF!+1,FALSE))</f>
        <v/>
      </c>
      <c r="I168" s="4" t="e">
        <f>#REF!</f>
        <v>#REF!</v>
      </c>
      <c r="J168" s="4" t="e">
        <f>#REF!</f>
        <v>#REF!</v>
      </c>
      <c r="K168" s="4" t="e">
        <f>#REF!</f>
        <v>#REF!</v>
      </c>
      <c r="L168" s="4">
        <f t="shared" si="26"/>
        <v>0</v>
      </c>
      <c r="M168" s="4">
        <f t="shared" si="28"/>
        <v>0</v>
      </c>
      <c r="N168" s="4" t="e">
        <f t="shared" si="27"/>
        <v>#REF!</v>
      </c>
      <c r="O168" s="4" t="e">
        <f t="shared" si="29"/>
        <v>#REF!</v>
      </c>
      <c r="R168" s="4" t="e">
        <f>IF(AND(J168=0,C168&gt;=設定シート!E$85,C168&lt;=設定シート!G$85),1,0)</f>
        <v>#REF!</v>
      </c>
    </row>
    <row r="169" spans="1:18" ht="15" customHeight="1" x14ac:dyDescent="0.15">
      <c r="B169" s="4">
        <v>7</v>
      </c>
      <c r="C169" s="4" t="e">
        <f>#REF!</f>
        <v>#REF!</v>
      </c>
      <c r="E169" s="4" t="e">
        <f>#REF!</f>
        <v>#REF!</v>
      </c>
      <c r="F169" s="4" t="e">
        <f>#REF!</f>
        <v>#REF!</v>
      </c>
      <c r="G169" s="4" t="str">
        <f>IF(ISERROR(VLOOKUP(E169,労務比率,#REF!,FALSE)),"",VLOOKUP(E169,労務比率,#REF!,FALSE))</f>
        <v/>
      </c>
      <c r="H169" s="4" t="str">
        <f>IF(ISERROR(VLOOKUP(E169,労務比率,#REF!+1,FALSE)),"",VLOOKUP(E169,労務比率,#REF!+1,FALSE))</f>
        <v/>
      </c>
      <c r="I169" s="4" t="e">
        <f>#REF!</f>
        <v>#REF!</v>
      </c>
      <c r="J169" s="4" t="e">
        <f>#REF!</f>
        <v>#REF!</v>
      </c>
      <c r="K169" s="4" t="e">
        <f>#REF!</f>
        <v>#REF!</v>
      </c>
      <c r="L169" s="4">
        <f t="shared" si="26"/>
        <v>0</v>
      </c>
      <c r="M169" s="4">
        <f t="shared" si="28"/>
        <v>0</v>
      </c>
      <c r="N169" s="4" t="e">
        <f t="shared" si="27"/>
        <v>#REF!</v>
      </c>
      <c r="O169" s="4" t="e">
        <f t="shared" si="29"/>
        <v>#REF!</v>
      </c>
      <c r="R169" s="4" t="e">
        <f>IF(AND(J169=0,C169&gt;=設定シート!E$85,C169&lt;=設定シート!G$85),1,0)</f>
        <v>#REF!</v>
      </c>
    </row>
    <row r="170" spans="1:18" ht="15" customHeight="1" x14ac:dyDescent="0.15">
      <c r="B170" s="4">
        <v>8</v>
      </c>
      <c r="C170" s="4" t="e">
        <f>#REF!</f>
        <v>#REF!</v>
      </c>
      <c r="E170" s="4" t="e">
        <f>#REF!</f>
        <v>#REF!</v>
      </c>
      <c r="F170" s="4" t="e">
        <f>#REF!</f>
        <v>#REF!</v>
      </c>
      <c r="G170" s="4" t="str">
        <f>IF(ISERROR(VLOOKUP(E170,労務比率,#REF!,FALSE)),"",VLOOKUP(E170,労務比率,#REF!,FALSE))</f>
        <v/>
      </c>
      <c r="H170" s="4" t="str">
        <f>IF(ISERROR(VLOOKUP(E170,労務比率,#REF!+1,FALSE)),"",VLOOKUP(E170,労務比率,#REF!+1,FALSE))</f>
        <v/>
      </c>
      <c r="I170" s="4" t="e">
        <f>#REF!</f>
        <v>#REF!</v>
      </c>
      <c r="J170" s="4" t="e">
        <f>#REF!</f>
        <v>#REF!</v>
      </c>
      <c r="K170" s="4" t="e">
        <f>#REF!</f>
        <v>#REF!</v>
      </c>
      <c r="L170" s="4">
        <f t="shared" si="26"/>
        <v>0</v>
      </c>
      <c r="M170" s="4">
        <f t="shared" si="28"/>
        <v>0</v>
      </c>
      <c r="N170" s="4" t="e">
        <f t="shared" si="27"/>
        <v>#REF!</v>
      </c>
      <c r="O170" s="4" t="e">
        <f t="shared" si="29"/>
        <v>#REF!</v>
      </c>
      <c r="R170" s="4" t="e">
        <f>IF(AND(J170=0,C170&gt;=設定シート!E$85,C170&lt;=設定シート!G$85),1,0)</f>
        <v>#REF!</v>
      </c>
    </row>
    <row r="171" spans="1:18" ht="15" customHeight="1" x14ac:dyDescent="0.15">
      <c r="B171" s="4">
        <v>9</v>
      </c>
      <c r="C171" s="4" t="e">
        <f>#REF!</f>
        <v>#REF!</v>
      </c>
      <c r="E171" s="4" t="e">
        <f>#REF!</f>
        <v>#REF!</v>
      </c>
      <c r="F171" s="4" t="e">
        <f>#REF!</f>
        <v>#REF!</v>
      </c>
      <c r="G171" s="4" t="str">
        <f>IF(ISERROR(VLOOKUP(E171,労務比率,#REF!,FALSE)),"",VLOOKUP(E171,労務比率,#REF!,FALSE))</f>
        <v/>
      </c>
      <c r="H171" s="4" t="str">
        <f>IF(ISERROR(VLOOKUP(E171,労務比率,#REF!+1,FALSE)),"",VLOOKUP(E171,労務比率,#REF!+1,FALSE))</f>
        <v/>
      </c>
      <c r="I171" s="4" t="e">
        <f>#REF!</f>
        <v>#REF!</v>
      </c>
      <c r="J171" s="4" t="e">
        <f>#REF!</f>
        <v>#REF!</v>
      </c>
      <c r="K171" s="4" t="e">
        <f>#REF!</f>
        <v>#REF!</v>
      </c>
      <c r="L171" s="4">
        <f t="shared" si="26"/>
        <v>0</v>
      </c>
      <c r="M171" s="4">
        <f t="shared" si="28"/>
        <v>0</v>
      </c>
      <c r="N171" s="4" t="e">
        <f t="shared" si="27"/>
        <v>#REF!</v>
      </c>
      <c r="O171" s="4" t="e">
        <f t="shared" si="29"/>
        <v>#REF!</v>
      </c>
      <c r="R171" s="4" t="e">
        <f>IF(AND(J171=0,C171&gt;=設定シート!E$85,C171&lt;=設定シート!G$85),1,0)</f>
        <v>#REF!</v>
      </c>
    </row>
    <row r="172" spans="1:18" ht="15" customHeight="1" x14ac:dyDescent="0.15">
      <c r="A172" s="4">
        <v>15</v>
      </c>
      <c r="B172" s="4">
        <v>1</v>
      </c>
      <c r="C172" s="4" t="e">
        <f>#REF!</f>
        <v>#REF!</v>
      </c>
      <c r="E172" s="4" t="e">
        <f>#REF!</f>
        <v>#REF!</v>
      </c>
      <c r="F172" s="4" t="e">
        <f>#REF!</f>
        <v>#REF!</v>
      </c>
      <c r="G172" s="4" t="str">
        <f>IF(ISERROR(VLOOKUP(E172,労務比率,#REF!,FALSE)),"",VLOOKUP(E172,労務比率,#REF!,FALSE))</f>
        <v/>
      </c>
      <c r="H172" s="4" t="str">
        <f>IF(ISERROR(VLOOKUP(E172,労務比率,#REF!+1,FALSE)),"",VLOOKUP(E172,労務比率,#REF!+1,FALSE))</f>
        <v/>
      </c>
      <c r="I172" s="4" t="e">
        <f>#REF!</f>
        <v>#REF!</v>
      </c>
      <c r="J172" s="4" t="e">
        <f>#REF!</f>
        <v>#REF!</v>
      </c>
      <c r="K172" s="4" t="e">
        <f>#REF!</f>
        <v>#REF!</v>
      </c>
      <c r="L172" s="4">
        <f t="shared" si="26"/>
        <v>0</v>
      </c>
      <c r="M172" s="4">
        <f t="shared" si="28"/>
        <v>0</v>
      </c>
      <c r="N172" s="4" t="e">
        <f t="shared" si="27"/>
        <v>#REF!</v>
      </c>
      <c r="O172" s="4" t="e">
        <f t="shared" si="29"/>
        <v>#REF!</v>
      </c>
      <c r="P172" s="4">
        <f>INT(SUMIF(O172:O180,0,I172:I180)*105/108)</f>
        <v>0</v>
      </c>
      <c r="Q172" s="4">
        <f>INT(P172*IF(COUNTIF(R172:R180,1)=0,0,SUMIF(R172:R180,1,G172:G180)/COUNTIF(R172:R180,1))/100)</f>
        <v>0</v>
      </c>
      <c r="R172" s="4" t="e">
        <f>IF(AND(J172=0,C172&gt;=設定シート!E$85,C172&lt;=設定シート!G$85),1,0)</f>
        <v>#REF!</v>
      </c>
    </row>
    <row r="173" spans="1:18" ht="15" customHeight="1" x14ac:dyDescent="0.15">
      <c r="B173" s="4">
        <v>2</v>
      </c>
      <c r="C173" s="4" t="e">
        <f>#REF!</f>
        <v>#REF!</v>
      </c>
      <c r="E173" s="4" t="e">
        <f>#REF!</f>
        <v>#REF!</v>
      </c>
      <c r="F173" s="4" t="e">
        <f>#REF!</f>
        <v>#REF!</v>
      </c>
      <c r="G173" s="4" t="str">
        <f>IF(ISERROR(VLOOKUP(E173,労務比率,#REF!,FALSE)),"",VLOOKUP(E173,労務比率,#REF!,FALSE))</f>
        <v/>
      </c>
      <c r="H173" s="4" t="str">
        <f>IF(ISERROR(VLOOKUP(E173,労務比率,#REF!+1,FALSE)),"",VLOOKUP(E173,労務比率,#REF!+1,FALSE))</f>
        <v/>
      </c>
      <c r="I173" s="4" t="e">
        <f>#REF!</f>
        <v>#REF!</v>
      </c>
      <c r="J173" s="4" t="e">
        <f>#REF!</f>
        <v>#REF!</v>
      </c>
      <c r="K173" s="4" t="e">
        <f>#REF!</f>
        <v>#REF!</v>
      </c>
      <c r="L173" s="4">
        <f t="shared" si="26"/>
        <v>0</v>
      </c>
      <c r="M173" s="4">
        <f t="shared" si="28"/>
        <v>0</v>
      </c>
      <c r="N173" s="4" t="e">
        <f t="shared" si="27"/>
        <v>#REF!</v>
      </c>
      <c r="O173" s="4" t="e">
        <f t="shared" si="29"/>
        <v>#REF!</v>
      </c>
      <c r="R173" s="4" t="e">
        <f>IF(AND(J173=0,C173&gt;=設定シート!E$85,C173&lt;=設定シート!G$85),1,0)</f>
        <v>#REF!</v>
      </c>
    </row>
    <row r="174" spans="1:18" ht="15" customHeight="1" x14ac:dyDescent="0.15">
      <c r="B174" s="4">
        <v>3</v>
      </c>
      <c r="C174" s="4" t="e">
        <f>#REF!</f>
        <v>#REF!</v>
      </c>
      <c r="E174" s="4" t="e">
        <f>#REF!</f>
        <v>#REF!</v>
      </c>
      <c r="F174" s="4" t="e">
        <f>#REF!</f>
        <v>#REF!</v>
      </c>
      <c r="G174" s="4" t="str">
        <f>IF(ISERROR(VLOOKUP(E174,労務比率,#REF!,FALSE)),"",VLOOKUP(E174,労務比率,#REF!,FALSE))</f>
        <v/>
      </c>
      <c r="H174" s="4" t="str">
        <f>IF(ISERROR(VLOOKUP(E174,労務比率,#REF!+1,FALSE)),"",VLOOKUP(E174,労務比率,#REF!+1,FALSE))</f>
        <v/>
      </c>
      <c r="I174" s="4" t="e">
        <f>#REF!</f>
        <v>#REF!</v>
      </c>
      <c r="J174" s="4" t="e">
        <f>#REF!</f>
        <v>#REF!</v>
      </c>
      <c r="K174" s="4" t="e">
        <f>#REF!</f>
        <v>#REF!</v>
      </c>
      <c r="L174" s="4">
        <f t="shared" si="26"/>
        <v>0</v>
      </c>
      <c r="M174" s="4">
        <f t="shared" si="28"/>
        <v>0</v>
      </c>
      <c r="N174" s="4" t="e">
        <f t="shared" si="27"/>
        <v>#REF!</v>
      </c>
      <c r="O174" s="4" t="e">
        <f t="shared" si="29"/>
        <v>#REF!</v>
      </c>
      <c r="R174" s="4" t="e">
        <f>IF(AND(J174=0,C174&gt;=設定シート!E$85,C174&lt;=設定シート!G$85),1,0)</f>
        <v>#REF!</v>
      </c>
    </row>
    <row r="175" spans="1:18" ht="15" customHeight="1" x14ac:dyDescent="0.15">
      <c r="B175" s="4">
        <v>4</v>
      </c>
      <c r="C175" s="4" t="e">
        <f>#REF!</f>
        <v>#REF!</v>
      </c>
      <c r="E175" s="4" t="e">
        <f>#REF!</f>
        <v>#REF!</v>
      </c>
      <c r="F175" s="4" t="e">
        <f>#REF!</f>
        <v>#REF!</v>
      </c>
      <c r="G175" s="4" t="str">
        <f>IF(ISERROR(VLOOKUP(E175,労務比率,#REF!,FALSE)),"",VLOOKUP(E175,労務比率,#REF!,FALSE))</f>
        <v/>
      </c>
      <c r="H175" s="4" t="str">
        <f>IF(ISERROR(VLOOKUP(E175,労務比率,#REF!+1,FALSE)),"",VLOOKUP(E175,労務比率,#REF!+1,FALSE))</f>
        <v/>
      </c>
      <c r="I175" s="4" t="e">
        <f>#REF!</f>
        <v>#REF!</v>
      </c>
      <c r="J175" s="4" t="e">
        <f>#REF!</f>
        <v>#REF!</v>
      </c>
      <c r="K175" s="4" t="e">
        <f>#REF!</f>
        <v>#REF!</v>
      </c>
      <c r="L175" s="4">
        <f t="shared" si="26"/>
        <v>0</v>
      </c>
      <c r="M175" s="4">
        <f t="shared" si="28"/>
        <v>0</v>
      </c>
      <c r="N175" s="4" t="e">
        <f t="shared" si="27"/>
        <v>#REF!</v>
      </c>
      <c r="O175" s="4" t="e">
        <f t="shared" si="29"/>
        <v>#REF!</v>
      </c>
      <c r="R175" s="4" t="e">
        <f>IF(AND(J175=0,C175&gt;=設定シート!E$85,C175&lt;=設定シート!G$85),1,0)</f>
        <v>#REF!</v>
      </c>
    </row>
    <row r="176" spans="1:18" ht="15" customHeight="1" x14ac:dyDescent="0.15">
      <c r="B176" s="4">
        <v>5</v>
      </c>
      <c r="C176" s="4" t="e">
        <f>#REF!</f>
        <v>#REF!</v>
      </c>
      <c r="E176" s="4" t="e">
        <f>#REF!</f>
        <v>#REF!</v>
      </c>
      <c r="F176" s="4" t="e">
        <f>#REF!</f>
        <v>#REF!</v>
      </c>
      <c r="G176" s="4" t="str">
        <f>IF(ISERROR(VLOOKUP(E176,労務比率,#REF!,FALSE)),"",VLOOKUP(E176,労務比率,#REF!,FALSE))</f>
        <v/>
      </c>
      <c r="H176" s="4" t="str">
        <f>IF(ISERROR(VLOOKUP(E176,労務比率,#REF!+1,FALSE)),"",VLOOKUP(E176,労務比率,#REF!+1,FALSE))</f>
        <v/>
      </c>
      <c r="I176" s="4" t="e">
        <f>#REF!</f>
        <v>#REF!</v>
      </c>
      <c r="J176" s="4" t="e">
        <f>#REF!</f>
        <v>#REF!</v>
      </c>
      <c r="K176" s="4" t="e">
        <f>#REF!</f>
        <v>#REF!</v>
      </c>
      <c r="L176" s="4">
        <f t="shared" si="26"/>
        <v>0</v>
      </c>
      <c r="M176" s="4">
        <f t="shared" si="28"/>
        <v>0</v>
      </c>
      <c r="N176" s="4" t="e">
        <f t="shared" si="27"/>
        <v>#REF!</v>
      </c>
      <c r="O176" s="4" t="e">
        <f t="shared" si="29"/>
        <v>#REF!</v>
      </c>
      <c r="R176" s="4" t="e">
        <f>IF(AND(J176=0,C176&gt;=設定シート!E$85,C176&lt;=設定シート!G$85),1,0)</f>
        <v>#REF!</v>
      </c>
    </row>
    <row r="177" spans="1:18" ht="15" customHeight="1" x14ac:dyDescent="0.15">
      <c r="B177" s="4">
        <v>6</v>
      </c>
      <c r="C177" s="4" t="e">
        <f>#REF!</f>
        <v>#REF!</v>
      </c>
      <c r="E177" s="4" t="e">
        <f>#REF!</f>
        <v>#REF!</v>
      </c>
      <c r="F177" s="4" t="e">
        <f>#REF!</f>
        <v>#REF!</v>
      </c>
      <c r="G177" s="4" t="str">
        <f>IF(ISERROR(VLOOKUP(E177,労務比率,#REF!,FALSE)),"",VLOOKUP(E177,労務比率,#REF!,FALSE))</f>
        <v/>
      </c>
      <c r="H177" s="4" t="str">
        <f>IF(ISERROR(VLOOKUP(E177,労務比率,#REF!+1,FALSE)),"",VLOOKUP(E177,労務比率,#REF!+1,FALSE))</f>
        <v/>
      </c>
      <c r="I177" s="4" t="e">
        <f>#REF!</f>
        <v>#REF!</v>
      </c>
      <c r="J177" s="4" t="e">
        <f>#REF!</f>
        <v>#REF!</v>
      </c>
      <c r="K177" s="4" t="e">
        <f>#REF!</f>
        <v>#REF!</v>
      </c>
      <c r="L177" s="4">
        <f t="shared" si="26"/>
        <v>0</v>
      </c>
      <c r="M177" s="4">
        <f t="shared" si="28"/>
        <v>0</v>
      </c>
      <c r="N177" s="4" t="e">
        <f t="shared" si="27"/>
        <v>#REF!</v>
      </c>
      <c r="O177" s="4" t="e">
        <f t="shared" si="29"/>
        <v>#REF!</v>
      </c>
      <c r="R177" s="4" t="e">
        <f>IF(AND(J177=0,C177&gt;=設定シート!E$85,C177&lt;=設定シート!G$85),1,0)</f>
        <v>#REF!</v>
      </c>
    </row>
    <row r="178" spans="1:18" ht="15" customHeight="1" x14ac:dyDescent="0.15">
      <c r="B178" s="4">
        <v>7</v>
      </c>
      <c r="C178" s="4" t="e">
        <f>#REF!</f>
        <v>#REF!</v>
      </c>
      <c r="E178" s="4" t="e">
        <f>#REF!</f>
        <v>#REF!</v>
      </c>
      <c r="F178" s="4" t="e">
        <f>#REF!</f>
        <v>#REF!</v>
      </c>
      <c r="G178" s="4" t="str">
        <f>IF(ISERROR(VLOOKUP(E178,労務比率,#REF!,FALSE)),"",VLOOKUP(E178,労務比率,#REF!,FALSE))</f>
        <v/>
      </c>
      <c r="H178" s="4" t="str">
        <f>IF(ISERROR(VLOOKUP(E178,労務比率,#REF!+1,FALSE)),"",VLOOKUP(E178,労務比率,#REF!+1,FALSE))</f>
        <v/>
      </c>
      <c r="I178" s="4" t="e">
        <f>#REF!</f>
        <v>#REF!</v>
      </c>
      <c r="J178" s="4" t="e">
        <f>#REF!</f>
        <v>#REF!</v>
      </c>
      <c r="K178" s="4" t="e">
        <f>#REF!</f>
        <v>#REF!</v>
      </c>
      <c r="L178" s="4">
        <f t="shared" si="26"/>
        <v>0</v>
      </c>
      <c r="M178" s="4">
        <f t="shared" si="28"/>
        <v>0</v>
      </c>
      <c r="N178" s="4" t="e">
        <f t="shared" si="27"/>
        <v>#REF!</v>
      </c>
      <c r="O178" s="4" t="e">
        <f t="shared" si="29"/>
        <v>#REF!</v>
      </c>
      <c r="R178" s="4" t="e">
        <f>IF(AND(J178=0,C178&gt;=設定シート!E$85,C178&lt;=設定シート!G$85),1,0)</f>
        <v>#REF!</v>
      </c>
    </row>
    <row r="179" spans="1:18" ht="15" customHeight="1" x14ac:dyDescent="0.15">
      <c r="B179" s="4">
        <v>8</v>
      </c>
      <c r="C179" s="4" t="e">
        <f>#REF!</f>
        <v>#REF!</v>
      </c>
      <c r="E179" s="4" t="e">
        <f>#REF!</f>
        <v>#REF!</v>
      </c>
      <c r="F179" s="4" t="e">
        <f>#REF!</f>
        <v>#REF!</v>
      </c>
      <c r="G179" s="4" t="str">
        <f>IF(ISERROR(VLOOKUP(E179,労務比率,#REF!,FALSE)),"",VLOOKUP(E179,労務比率,#REF!,FALSE))</f>
        <v/>
      </c>
      <c r="H179" s="4" t="str">
        <f>IF(ISERROR(VLOOKUP(E179,労務比率,#REF!+1,FALSE)),"",VLOOKUP(E179,労務比率,#REF!+1,FALSE))</f>
        <v/>
      </c>
      <c r="I179" s="4" t="e">
        <f>#REF!</f>
        <v>#REF!</v>
      </c>
      <c r="J179" s="4" t="e">
        <f>#REF!</f>
        <v>#REF!</v>
      </c>
      <c r="K179" s="4" t="e">
        <f>#REF!</f>
        <v>#REF!</v>
      </c>
      <c r="L179" s="4">
        <f t="shared" ref="L179:L242" si="30">IF(ISERROR(INT((ROUNDDOWN(I179*G179/100,0)+K179)/1000)),0,INT((ROUNDDOWN(I179*G179/100,0)+K179)/1000))</f>
        <v>0</v>
      </c>
      <c r="M179" s="4">
        <f t="shared" si="28"/>
        <v>0</v>
      </c>
      <c r="N179" s="4" t="e">
        <f t="shared" ref="N179:N242" si="31">IF(R179=1,0,I179)</f>
        <v>#REF!</v>
      </c>
      <c r="O179" s="4" t="e">
        <f t="shared" si="29"/>
        <v>#REF!</v>
      </c>
      <c r="R179" s="4" t="e">
        <f>IF(AND(J179=0,C179&gt;=設定シート!E$85,C179&lt;=設定シート!G$85),1,0)</f>
        <v>#REF!</v>
      </c>
    </row>
    <row r="180" spans="1:18" ht="15" customHeight="1" x14ac:dyDescent="0.15">
      <c r="B180" s="4">
        <v>9</v>
      </c>
      <c r="C180" s="4" t="e">
        <f>#REF!</f>
        <v>#REF!</v>
      </c>
      <c r="E180" s="4" t="e">
        <f>#REF!</f>
        <v>#REF!</v>
      </c>
      <c r="F180" s="4" t="e">
        <f>#REF!</f>
        <v>#REF!</v>
      </c>
      <c r="G180" s="4" t="str">
        <f>IF(ISERROR(VLOOKUP(E180,労務比率,#REF!,FALSE)),"",VLOOKUP(E180,労務比率,#REF!,FALSE))</f>
        <v/>
      </c>
      <c r="H180" s="4" t="str">
        <f>IF(ISERROR(VLOOKUP(E180,労務比率,#REF!+1,FALSE)),"",VLOOKUP(E180,労務比率,#REF!+1,FALSE))</f>
        <v/>
      </c>
      <c r="I180" s="4" t="e">
        <f>#REF!</f>
        <v>#REF!</v>
      </c>
      <c r="J180" s="4" t="e">
        <f>#REF!</f>
        <v>#REF!</v>
      </c>
      <c r="K180" s="4" t="e">
        <f>#REF!</f>
        <v>#REF!</v>
      </c>
      <c r="L180" s="4">
        <f t="shared" si="30"/>
        <v>0</v>
      </c>
      <c r="M180" s="4">
        <f t="shared" si="28"/>
        <v>0</v>
      </c>
      <c r="N180" s="4" t="e">
        <f t="shared" si="31"/>
        <v>#REF!</v>
      </c>
      <c r="O180" s="4" t="e">
        <f t="shared" si="29"/>
        <v>#REF!</v>
      </c>
      <c r="R180" s="4" t="e">
        <f>IF(AND(J180=0,C180&gt;=設定シート!E$85,C180&lt;=設定シート!G$85),1,0)</f>
        <v>#REF!</v>
      </c>
    </row>
    <row r="181" spans="1:18" ht="15" customHeight="1" x14ac:dyDescent="0.15">
      <c r="A181" s="4">
        <v>16</v>
      </c>
      <c r="B181" s="4">
        <v>1</v>
      </c>
      <c r="C181" s="4" t="e">
        <f>#REF!</f>
        <v>#REF!</v>
      </c>
      <c r="E181" s="4" t="e">
        <f>#REF!</f>
        <v>#REF!</v>
      </c>
      <c r="F181" s="4" t="e">
        <f>#REF!</f>
        <v>#REF!</v>
      </c>
      <c r="G181" s="4" t="str">
        <f>IF(ISERROR(VLOOKUP(E181,労務比率,#REF!,FALSE)),"",VLOOKUP(E181,労務比率,#REF!,FALSE))</f>
        <v/>
      </c>
      <c r="H181" s="4" t="str">
        <f>IF(ISERROR(VLOOKUP(E181,労務比率,#REF!+1,FALSE)),"",VLOOKUP(E181,労務比率,#REF!+1,FALSE))</f>
        <v/>
      </c>
      <c r="I181" s="4" t="e">
        <f>#REF!</f>
        <v>#REF!</v>
      </c>
      <c r="J181" s="4" t="e">
        <f>#REF!</f>
        <v>#REF!</v>
      </c>
      <c r="K181" s="4" t="e">
        <f>#REF!</f>
        <v>#REF!</v>
      </c>
      <c r="L181" s="4">
        <f t="shared" si="30"/>
        <v>0</v>
      </c>
      <c r="M181" s="4">
        <f t="shared" si="28"/>
        <v>0</v>
      </c>
      <c r="N181" s="4" t="e">
        <f t="shared" si="31"/>
        <v>#REF!</v>
      </c>
      <c r="O181" s="4" t="e">
        <f t="shared" si="29"/>
        <v>#REF!</v>
      </c>
      <c r="P181" s="4">
        <f>INT(SUMIF(O181:O189,0,I181:I189)*105/108)</f>
        <v>0</v>
      </c>
      <c r="Q181" s="4">
        <f>INT(P181*IF(COUNTIF(R181:R189,1)=0,0,SUMIF(R181:R189,1,G181:G189)/COUNTIF(R181:R189,1))/100)</f>
        <v>0</v>
      </c>
      <c r="R181" s="4" t="e">
        <f>IF(AND(J181=0,C181&gt;=設定シート!E$85,C181&lt;=設定シート!G$85),1,0)</f>
        <v>#REF!</v>
      </c>
    </row>
    <row r="182" spans="1:18" ht="15" customHeight="1" x14ac:dyDescent="0.15">
      <c r="B182" s="4">
        <v>2</v>
      </c>
      <c r="C182" s="4" t="e">
        <f>#REF!</f>
        <v>#REF!</v>
      </c>
      <c r="E182" s="4" t="e">
        <f>#REF!</f>
        <v>#REF!</v>
      </c>
      <c r="F182" s="4" t="e">
        <f>#REF!</f>
        <v>#REF!</v>
      </c>
      <c r="G182" s="4" t="str">
        <f>IF(ISERROR(VLOOKUP(E182,労務比率,#REF!,FALSE)),"",VLOOKUP(E182,労務比率,#REF!,FALSE))</f>
        <v/>
      </c>
      <c r="H182" s="4" t="str">
        <f>IF(ISERROR(VLOOKUP(E182,労務比率,#REF!+1,FALSE)),"",VLOOKUP(E182,労務比率,#REF!+1,FALSE))</f>
        <v/>
      </c>
      <c r="I182" s="4" t="e">
        <f>#REF!</f>
        <v>#REF!</v>
      </c>
      <c r="J182" s="4" t="e">
        <f>#REF!</f>
        <v>#REF!</v>
      </c>
      <c r="K182" s="4" t="e">
        <f>#REF!</f>
        <v>#REF!</v>
      </c>
      <c r="L182" s="4">
        <f t="shared" si="30"/>
        <v>0</v>
      </c>
      <c r="M182" s="4">
        <f t="shared" si="28"/>
        <v>0</v>
      </c>
      <c r="N182" s="4" t="e">
        <f t="shared" si="31"/>
        <v>#REF!</v>
      </c>
      <c r="O182" s="4" t="e">
        <f t="shared" si="29"/>
        <v>#REF!</v>
      </c>
      <c r="R182" s="4" t="e">
        <f>IF(AND(J182=0,C182&gt;=設定シート!E$85,C182&lt;=設定シート!G$85),1,0)</f>
        <v>#REF!</v>
      </c>
    </row>
    <row r="183" spans="1:18" ht="15" customHeight="1" x14ac:dyDescent="0.15">
      <c r="B183" s="4">
        <v>3</v>
      </c>
      <c r="C183" s="4" t="e">
        <f>#REF!</f>
        <v>#REF!</v>
      </c>
      <c r="E183" s="4" t="e">
        <f>#REF!</f>
        <v>#REF!</v>
      </c>
      <c r="F183" s="4" t="e">
        <f>#REF!</f>
        <v>#REF!</v>
      </c>
      <c r="G183" s="4" t="str">
        <f>IF(ISERROR(VLOOKUP(E183,労務比率,#REF!,FALSE)),"",VLOOKUP(E183,労務比率,#REF!,FALSE))</f>
        <v/>
      </c>
      <c r="H183" s="4" t="str">
        <f>IF(ISERROR(VLOOKUP(E183,労務比率,#REF!+1,FALSE)),"",VLOOKUP(E183,労務比率,#REF!+1,FALSE))</f>
        <v/>
      </c>
      <c r="I183" s="4" t="e">
        <f>#REF!</f>
        <v>#REF!</v>
      </c>
      <c r="J183" s="4" t="e">
        <f>#REF!</f>
        <v>#REF!</v>
      </c>
      <c r="K183" s="4" t="e">
        <f>#REF!</f>
        <v>#REF!</v>
      </c>
      <c r="L183" s="4">
        <f t="shared" si="30"/>
        <v>0</v>
      </c>
      <c r="M183" s="4">
        <f t="shared" si="28"/>
        <v>0</v>
      </c>
      <c r="N183" s="4" t="e">
        <f t="shared" si="31"/>
        <v>#REF!</v>
      </c>
      <c r="O183" s="4" t="e">
        <f t="shared" si="29"/>
        <v>#REF!</v>
      </c>
      <c r="R183" s="4" t="e">
        <f>IF(AND(J183=0,C183&gt;=設定シート!E$85,C183&lt;=設定シート!G$85),1,0)</f>
        <v>#REF!</v>
      </c>
    </row>
    <row r="184" spans="1:18" ht="15" customHeight="1" x14ac:dyDescent="0.15">
      <c r="B184" s="4">
        <v>4</v>
      </c>
      <c r="C184" s="4" t="e">
        <f>#REF!</f>
        <v>#REF!</v>
      </c>
      <c r="E184" s="4" t="e">
        <f>#REF!</f>
        <v>#REF!</v>
      </c>
      <c r="F184" s="4" t="e">
        <f>#REF!</f>
        <v>#REF!</v>
      </c>
      <c r="G184" s="4" t="str">
        <f>IF(ISERROR(VLOOKUP(E184,労務比率,#REF!,FALSE)),"",VLOOKUP(E184,労務比率,#REF!,FALSE))</f>
        <v/>
      </c>
      <c r="H184" s="4" t="str">
        <f>IF(ISERROR(VLOOKUP(E184,労務比率,#REF!+1,FALSE)),"",VLOOKUP(E184,労務比率,#REF!+1,FALSE))</f>
        <v/>
      </c>
      <c r="I184" s="4" t="e">
        <f>#REF!</f>
        <v>#REF!</v>
      </c>
      <c r="J184" s="4" t="e">
        <f>#REF!</f>
        <v>#REF!</v>
      </c>
      <c r="K184" s="4" t="e">
        <f>#REF!</f>
        <v>#REF!</v>
      </c>
      <c r="L184" s="4">
        <f t="shared" si="30"/>
        <v>0</v>
      </c>
      <c r="M184" s="4">
        <f t="shared" ref="M184:M247" si="32">IF(ISERROR(L184*H184),0,L184*H184)</f>
        <v>0</v>
      </c>
      <c r="N184" s="4" t="e">
        <f t="shared" si="31"/>
        <v>#REF!</v>
      </c>
      <c r="O184" s="4" t="e">
        <f t="shared" si="29"/>
        <v>#REF!</v>
      </c>
      <c r="R184" s="4" t="e">
        <f>IF(AND(J184=0,C184&gt;=設定シート!E$85,C184&lt;=設定シート!G$85),1,0)</f>
        <v>#REF!</v>
      </c>
    </row>
    <row r="185" spans="1:18" ht="15" customHeight="1" x14ac:dyDescent="0.15">
      <c r="B185" s="4">
        <v>5</v>
      </c>
      <c r="C185" s="4" t="e">
        <f>#REF!</f>
        <v>#REF!</v>
      </c>
      <c r="E185" s="4" t="e">
        <f>#REF!</f>
        <v>#REF!</v>
      </c>
      <c r="F185" s="4" t="e">
        <f>#REF!</f>
        <v>#REF!</v>
      </c>
      <c r="G185" s="4" t="str">
        <f>IF(ISERROR(VLOOKUP(E185,労務比率,#REF!,FALSE)),"",VLOOKUP(E185,労務比率,#REF!,FALSE))</f>
        <v/>
      </c>
      <c r="H185" s="4" t="str">
        <f>IF(ISERROR(VLOOKUP(E185,労務比率,#REF!+1,FALSE)),"",VLOOKUP(E185,労務比率,#REF!+1,FALSE))</f>
        <v/>
      </c>
      <c r="I185" s="4" t="e">
        <f>#REF!</f>
        <v>#REF!</v>
      </c>
      <c r="J185" s="4" t="e">
        <f>#REF!</f>
        <v>#REF!</v>
      </c>
      <c r="K185" s="4" t="e">
        <f>#REF!</f>
        <v>#REF!</v>
      </c>
      <c r="L185" s="4">
        <f t="shared" si="30"/>
        <v>0</v>
      </c>
      <c r="M185" s="4">
        <f t="shared" si="32"/>
        <v>0</v>
      </c>
      <c r="N185" s="4" t="e">
        <f t="shared" si="31"/>
        <v>#REF!</v>
      </c>
      <c r="O185" s="4" t="e">
        <f t="shared" si="29"/>
        <v>#REF!</v>
      </c>
      <c r="R185" s="4" t="e">
        <f>IF(AND(J185=0,C185&gt;=設定シート!E$85,C185&lt;=設定シート!G$85),1,0)</f>
        <v>#REF!</v>
      </c>
    </row>
    <row r="186" spans="1:18" ht="15" customHeight="1" x14ac:dyDescent="0.15">
      <c r="B186" s="4">
        <v>6</v>
      </c>
      <c r="C186" s="4" t="e">
        <f>#REF!</f>
        <v>#REF!</v>
      </c>
      <c r="E186" s="4" t="e">
        <f>#REF!</f>
        <v>#REF!</v>
      </c>
      <c r="F186" s="4" t="e">
        <f>#REF!</f>
        <v>#REF!</v>
      </c>
      <c r="G186" s="4" t="str">
        <f>IF(ISERROR(VLOOKUP(E186,労務比率,#REF!,FALSE)),"",VLOOKUP(E186,労務比率,#REF!,FALSE))</f>
        <v/>
      </c>
      <c r="H186" s="4" t="str">
        <f>IF(ISERROR(VLOOKUP(E186,労務比率,#REF!+1,FALSE)),"",VLOOKUP(E186,労務比率,#REF!+1,FALSE))</f>
        <v/>
      </c>
      <c r="I186" s="4" t="e">
        <f>#REF!</f>
        <v>#REF!</v>
      </c>
      <c r="J186" s="4" t="e">
        <f>#REF!</f>
        <v>#REF!</v>
      </c>
      <c r="K186" s="4" t="e">
        <f>#REF!</f>
        <v>#REF!</v>
      </c>
      <c r="L186" s="4">
        <f t="shared" si="30"/>
        <v>0</v>
      </c>
      <c r="M186" s="4">
        <f t="shared" si="32"/>
        <v>0</v>
      </c>
      <c r="N186" s="4" t="e">
        <f t="shared" si="31"/>
        <v>#REF!</v>
      </c>
      <c r="O186" s="4" t="e">
        <f t="shared" si="29"/>
        <v>#REF!</v>
      </c>
      <c r="R186" s="4" t="e">
        <f>IF(AND(J186=0,C186&gt;=設定シート!E$85,C186&lt;=設定シート!G$85),1,0)</f>
        <v>#REF!</v>
      </c>
    </row>
    <row r="187" spans="1:18" ht="15" customHeight="1" x14ac:dyDescent="0.15">
      <c r="B187" s="4">
        <v>7</v>
      </c>
      <c r="C187" s="4" t="e">
        <f>#REF!</f>
        <v>#REF!</v>
      </c>
      <c r="E187" s="4" t="e">
        <f>#REF!</f>
        <v>#REF!</v>
      </c>
      <c r="F187" s="4" t="e">
        <f>#REF!</f>
        <v>#REF!</v>
      </c>
      <c r="G187" s="4" t="str">
        <f>IF(ISERROR(VLOOKUP(E187,労務比率,#REF!,FALSE)),"",VLOOKUP(E187,労務比率,#REF!,FALSE))</f>
        <v/>
      </c>
      <c r="H187" s="4" t="str">
        <f>IF(ISERROR(VLOOKUP(E187,労務比率,#REF!+1,FALSE)),"",VLOOKUP(E187,労務比率,#REF!+1,FALSE))</f>
        <v/>
      </c>
      <c r="I187" s="4" t="e">
        <f>#REF!</f>
        <v>#REF!</v>
      </c>
      <c r="J187" s="4" t="e">
        <f>#REF!</f>
        <v>#REF!</v>
      </c>
      <c r="K187" s="4" t="e">
        <f>#REF!</f>
        <v>#REF!</v>
      </c>
      <c r="L187" s="4">
        <f t="shared" si="30"/>
        <v>0</v>
      </c>
      <c r="M187" s="4">
        <f t="shared" si="32"/>
        <v>0</v>
      </c>
      <c r="N187" s="4" t="e">
        <f t="shared" si="31"/>
        <v>#REF!</v>
      </c>
      <c r="O187" s="4" t="e">
        <f t="shared" si="29"/>
        <v>#REF!</v>
      </c>
      <c r="R187" s="4" t="e">
        <f>IF(AND(J187=0,C187&gt;=設定シート!E$85,C187&lt;=設定シート!G$85),1,0)</f>
        <v>#REF!</v>
      </c>
    </row>
    <row r="188" spans="1:18" ht="15" customHeight="1" x14ac:dyDescent="0.15">
      <c r="B188" s="4">
        <v>8</v>
      </c>
      <c r="C188" s="4" t="e">
        <f>#REF!</f>
        <v>#REF!</v>
      </c>
      <c r="E188" s="4" t="e">
        <f>#REF!</f>
        <v>#REF!</v>
      </c>
      <c r="F188" s="4" t="e">
        <f>#REF!</f>
        <v>#REF!</v>
      </c>
      <c r="G188" s="4" t="str">
        <f>IF(ISERROR(VLOOKUP(E188,労務比率,#REF!,FALSE)),"",VLOOKUP(E188,労務比率,#REF!,FALSE))</f>
        <v/>
      </c>
      <c r="H188" s="4" t="str">
        <f>IF(ISERROR(VLOOKUP(E188,労務比率,#REF!+1,FALSE)),"",VLOOKUP(E188,労務比率,#REF!+1,FALSE))</f>
        <v/>
      </c>
      <c r="I188" s="4" t="e">
        <f>#REF!</f>
        <v>#REF!</v>
      </c>
      <c r="J188" s="4" t="e">
        <f>#REF!</f>
        <v>#REF!</v>
      </c>
      <c r="K188" s="4" t="e">
        <f>#REF!</f>
        <v>#REF!</v>
      </c>
      <c r="L188" s="4">
        <f t="shared" si="30"/>
        <v>0</v>
      </c>
      <c r="M188" s="4">
        <f t="shared" si="32"/>
        <v>0</v>
      </c>
      <c r="N188" s="4" t="e">
        <f t="shared" si="31"/>
        <v>#REF!</v>
      </c>
      <c r="O188" s="4" t="e">
        <f t="shared" si="29"/>
        <v>#REF!</v>
      </c>
      <c r="R188" s="4" t="e">
        <f>IF(AND(J188=0,C188&gt;=設定シート!E$85,C188&lt;=設定シート!G$85),1,0)</f>
        <v>#REF!</v>
      </c>
    </row>
    <row r="189" spans="1:18" ht="15" customHeight="1" x14ac:dyDescent="0.15">
      <c r="B189" s="4">
        <v>9</v>
      </c>
      <c r="C189" s="4" t="e">
        <f>#REF!</f>
        <v>#REF!</v>
      </c>
      <c r="E189" s="4" t="e">
        <f>#REF!</f>
        <v>#REF!</v>
      </c>
      <c r="F189" s="4" t="e">
        <f>#REF!</f>
        <v>#REF!</v>
      </c>
      <c r="G189" s="4" t="str">
        <f>IF(ISERROR(VLOOKUP(E189,労務比率,#REF!,FALSE)),"",VLOOKUP(E189,労務比率,#REF!,FALSE))</f>
        <v/>
      </c>
      <c r="H189" s="4" t="str">
        <f>IF(ISERROR(VLOOKUP(E189,労務比率,#REF!+1,FALSE)),"",VLOOKUP(E189,労務比率,#REF!+1,FALSE))</f>
        <v/>
      </c>
      <c r="I189" s="4" t="e">
        <f>#REF!</f>
        <v>#REF!</v>
      </c>
      <c r="J189" s="4" t="e">
        <f>#REF!</f>
        <v>#REF!</v>
      </c>
      <c r="K189" s="4" t="e">
        <f>#REF!</f>
        <v>#REF!</v>
      </c>
      <c r="L189" s="4">
        <f t="shared" si="30"/>
        <v>0</v>
      </c>
      <c r="M189" s="4">
        <f t="shared" si="32"/>
        <v>0</v>
      </c>
      <c r="N189" s="4" t="e">
        <f t="shared" si="31"/>
        <v>#REF!</v>
      </c>
      <c r="O189" s="4" t="e">
        <f t="shared" si="29"/>
        <v>#REF!</v>
      </c>
      <c r="R189" s="4" t="e">
        <f>IF(AND(J189=0,C189&gt;=設定シート!E$85,C189&lt;=設定シート!G$85),1,0)</f>
        <v>#REF!</v>
      </c>
    </row>
    <row r="190" spans="1:18" ht="15" customHeight="1" x14ac:dyDescent="0.15">
      <c r="A190" s="4">
        <v>17</v>
      </c>
      <c r="B190" s="4">
        <v>1</v>
      </c>
      <c r="C190" s="4" t="e">
        <f>#REF!</f>
        <v>#REF!</v>
      </c>
      <c r="E190" s="4" t="e">
        <f>#REF!</f>
        <v>#REF!</v>
      </c>
      <c r="F190" s="4" t="e">
        <f>#REF!</f>
        <v>#REF!</v>
      </c>
      <c r="G190" s="4" t="str">
        <f>IF(ISERROR(VLOOKUP(E190,労務比率,#REF!,FALSE)),"",VLOOKUP(E190,労務比率,#REF!,FALSE))</f>
        <v/>
      </c>
      <c r="H190" s="4" t="str">
        <f>IF(ISERROR(VLOOKUP(E190,労務比率,#REF!+1,FALSE)),"",VLOOKUP(E190,労務比率,#REF!+1,FALSE))</f>
        <v/>
      </c>
      <c r="I190" s="4" t="e">
        <f>#REF!</f>
        <v>#REF!</v>
      </c>
      <c r="J190" s="4" t="e">
        <f>#REF!</f>
        <v>#REF!</v>
      </c>
      <c r="K190" s="4" t="e">
        <f>#REF!</f>
        <v>#REF!</v>
      </c>
      <c r="L190" s="4">
        <f t="shared" si="30"/>
        <v>0</v>
      </c>
      <c r="M190" s="4">
        <f t="shared" si="32"/>
        <v>0</v>
      </c>
      <c r="N190" s="4" t="e">
        <f t="shared" si="31"/>
        <v>#REF!</v>
      </c>
      <c r="O190" s="4" t="e">
        <f t="shared" si="29"/>
        <v>#REF!</v>
      </c>
      <c r="P190" s="4">
        <f>INT(SUMIF(O190:O198,0,I190:I198)*105/108)</f>
        <v>0</v>
      </c>
      <c r="Q190" s="4">
        <f>INT(P190*IF(COUNTIF(R190:R198,1)=0,0,SUMIF(R190:R198,1,G190:G198)/COUNTIF(R190:R198,1))/100)</f>
        <v>0</v>
      </c>
      <c r="R190" s="4" t="e">
        <f>IF(AND(J190=0,C190&gt;=設定シート!E$85,C190&lt;=設定シート!G$85),1,0)</f>
        <v>#REF!</v>
      </c>
    </row>
    <row r="191" spans="1:18" ht="15" customHeight="1" x14ac:dyDescent="0.15">
      <c r="B191" s="4">
        <v>2</v>
      </c>
      <c r="C191" s="4" t="e">
        <f>#REF!</f>
        <v>#REF!</v>
      </c>
      <c r="E191" s="4" t="e">
        <f>#REF!</f>
        <v>#REF!</v>
      </c>
      <c r="F191" s="4" t="e">
        <f>#REF!</f>
        <v>#REF!</v>
      </c>
      <c r="G191" s="4" t="str">
        <f>IF(ISERROR(VLOOKUP(E191,労務比率,#REF!,FALSE)),"",VLOOKUP(E191,労務比率,#REF!,FALSE))</f>
        <v/>
      </c>
      <c r="H191" s="4" t="str">
        <f>IF(ISERROR(VLOOKUP(E191,労務比率,#REF!+1,FALSE)),"",VLOOKUP(E191,労務比率,#REF!+1,FALSE))</f>
        <v/>
      </c>
      <c r="I191" s="4" t="e">
        <f>#REF!</f>
        <v>#REF!</v>
      </c>
      <c r="J191" s="4" t="e">
        <f>#REF!</f>
        <v>#REF!</v>
      </c>
      <c r="K191" s="4" t="e">
        <f>#REF!</f>
        <v>#REF!</v>
      </c>
      <c r="L191" s="4">
        <f t="shared" si="30"/>
        <v>0</v>
      </c>
      <c r="M191" s="4">
        <f t="shared" si="32"/>
        <v>0</v>
      </c>
      <c r="N191" s="4" t="e">
        <f t="shared" si="31"/>
        <v>#REF!</v>
      </c>
      <c r="O191" s="4" t="e">
        <f t="shared" si="29"/>
        <v>#REF!</v>
      </c>
      <c r="R191" s="4" t="e">
        <f>IF(AND(J191=0,C191&gt;=設定シート!E$85,C191&lt;=設定シート!G$85),1,0)</f>
        <v>#REF!</v>
      </c>
    </row>
    <row r="192" spans="1:18" ht="15" customHeight="1" x14ac:dyDescent="0.15">
      <c r="B192" s="4">
        <v>3</v>
      </c>
      <c r="C192" s="4" t="e">
        <f>#REF!</f>
        <v>#REF!</v>
      </c>
      <c r="E192" s="4" t="e">
        <f>#REF!</f>
        <v>#REF!</v>
      </c>
      <c r="F192" s="4" t="e">
        <f>#REF!</f>
        <v>#REF!</v>
      </c>
      <c r="G192" s="4" t="str">
        <f>IF(ISERROR(VLOOKUP(E192,労務比率,#REF!,FALSE)),"",VLOOKUP(E192,労務比率,#REF!,FALSE))</f>
        <v/>
      </c>
      <c r="H192" s="4" t="str">
        <f>IF(ISERROR(VLOOKUP(E192,労務比率,#REF!+1,FALSE)),"",VLOOKUP(E192,労務比率,#REF!+1,FALSE))</f>
        <v/>
      </c>
      <c r="I192" s="4" t="e">
        <f>#REF!</f>
        <v>#REF!</v>
      </c>
      <c r="J192" s="4" t="e">
        <f>#REF!</f>
        <v>#REF!</v>
      </c>
      <c r="K192" s="4" t="e">
        <f>#REF!</f>
        <v>#REF!</v>
      </c>
      <c r="L192" s="4">
        <f t="shared" si="30"/>
        <v>0</v>
      </c>
      <c r="M192" s="4">
        <f t="shared" si="32"/>
        <v>0</v>
      </c>
      <c r="N192" s="4" t="e">
        <f t="shared" si="31"/>
        <v>#REF!</v>
      </c>
      <c r="O192" s="4" t="e">
        <f t="shared" si="29"/>
        <v>#REF!</v>
      </c>
      <c r="R192" s="4" t="e">
        <f>IF(AND(J192=0,C192&gt;=設定シート!E$85,C192&lt;=設定シート!G$85),1,0)</f>
        <v>#REF!</v>
      </c>
    </row>
    <row r="193" spans="1:18" ht="15" customHeight="1" x14ac:dyDescent="0.15">
      <c r="B193" s="4">
        <v>4</v>
      </c>
      <c r="C193" s="4" t="e">
        <f>#REF!</f>
        <v>#REF!</v>
      </c>
      <c r="E193" s="4" t="e">
        <f>#REF!</f>
        <v>#REF!</v>
      </c>
      <c r="F193" s="4" t="e">
        <f>#REF!</f>
        <v>#REF!</v>
      </c>
      <c r="G193" s="4" t="str">
        <f>IF(ISERROR(VLOOKUP(E193,労務比率,#REF!,FALSE)),"",VLOOKUP(E193,労務比率,#REF!,FALSE))</f>
        <v/>
      </c>
      <c r="H193" s="4" t="str">
        <f>IF(ISERROR(VLOOKUP(E193,労務比率,#REF!+1,FALSE)),"",VLOOKUP(E193,労務比率,#REF!+1,FALSE))</f>
        <v/>
      </c>
      <c r="I193" s="4" t="e">
        <f>#REF!</f>
        <v>#REF!</v>
      </c>
      <c r="J193" s="4" t="e">
        <f>#REF!</f>
        <v>#REF!</v>
      </c>
      <c r="K193" s="4" t="e">
        <f>#REF!</f>
        <v>#REF!</v>
      </c>
      <c r="L193" s="4">
        <f t="shared" si="30"/>
        <v>0</v>
      </c>
      <c r="M193" s="4">
        <f t="shared" si="32"/>
        <v>0</v>
      </c>
      <c r="N193" s="4" t="e">
        <f t="shared" si="31"/>
        <v>#REF!</v>
      </c>
      <c r="O193" s="4" t="e">
        <f t="shared" si="29"/>
        <v>#REF!</v>
      </c>
      <c r="R193" s="4" t="e">
        <f>IF(AND(J193=0,C193&gt;=設定シート!E$85,C193&lt;=設定シート!G$85),1,0)</f>
        <v>#REF!</v>
      </c>
    </row>
    <row r="194" spans="1:18" ht="15" customHeight="1" x14ac:dyDescent="0.15">
      <c r="B194" s="4">
        <v>5</v>
      </c>
      <c r="C194" s="4" t="e">
        <f>#REF!</f>
        <v>#REF!</v>
      </c>
      <c r="E194" s="4" t="e">
        <f>#REF!</f>
        <v>#REF!</v>
      </c>
      <c r="F194" s="4" t="e">
        <f>#REF!</f>
        <v>#REF!</v>
      </c>
      <c r="G194" s="4" t="str">
        <f>IF(ISERROR(VLOOKUP(E194,労務比率,#REF!,FALSE)),"",VLOOKUP(E194,労務比率,#REF!,FALSE))</f>
        <v/>
      </c>
      <c r="H194" s="4" t="str">
        <f>IF(ISERROR(VLOOKUP(E194,労務比率,#REF!+1,FALSE)),"",VLOOKUP(E194,労務比率,#REF!+1,FALSE))</f>
        <v/>
      </c>
      <c r="I194" s="4" t="e">
        <f>#REF!</f>
        <v>#REF!</v>
      </c>
      <c r="J194" s="4" t="e">
        <f>#REF!</f>
        <v>#REF!</v>
      </c>
      <c r="K194" s="4" t="e">
        <f>#REF!</f>
        <v>#REF!</v>
      </c>
      <c r="L194" s="4">
        <f t="shared" si="30"/>
        <v>0</v>
      </c>
      <c r="M194" s="4">
        <f t="shared" si="32"/>
        <v>0</v>
      </c>
      <c r="N194" s="4" t="e">
        <f t="shared" si="31"/>
        <v>#REF!</v>
      </c>
      <c r="O194" s="4" t="e">
        <f t="shared" si="29"/>
        <v>#REF!</v>
      </c>
      <c r="R194" s="4" t="e">
        <f>IF(AND(J194=0,C194&gt;=設定シート!E$85,C194&lt;=設定シート!G$85),1,0)</f>
        <v>#REF!</v>
      </c>
    </row>
    <row r="195" spans="1:18" ht="15" customHeight="1" x14ac:dyDescent="0.15">
      <c r="B195" s="4">
        <v>6</v>
      </c>
      <c r="C195" s="4" t="e">
        <f>#REF!</f>
        <v>#REF!</v>
      </c>
      <c r="E195" s="4" t="e">
        <f>#REF!</f>
        <v>#REF!</v>
      </c>
      <c r="F195" s="4" t="e">
        <f>#REF!</f>
        <v>#REF!</v>
      </c>
      <c r="G195" s="4" t="str">
        <f>IF(ISERROR(VLOOKUP(E195,労務比率,#REF!,FALSE)),"",VLOOKUP(E195,労務比率,#REF!,FALSE))</f>
        <v/>
      </c>
      <c r="H195" s="4" t="str">
        <f>IF(ISERROR(VLOOKUP(E195,労務比率,#REF!+1,FALSE)),"",VLOOKUP(E195,労務比率,#REF!+1,FALSE))</f>
        <v/>
      </c>
      <c r="I195" s="4" t="e">
        <f>#REF!</f>
        <v>#REF!</v>
      </c>
      <c r="J195" s="4" t="e">
        <f>#REF!</f>
        <v>#REF!</v>
      </c>
      <c r="K195" s="4" t="e">
        <f>#REF!</f>
        <v>#REF!</v>
      </c>
      <c r="L195" s="4">
        <f t="shared" si="30"/>
        <v>0</v>
      </c>
      <c r="M195" s="4">
        <f t="shared" si="32"/>
        <v>0</v>
      </c>
      <c r="N195" s="4" t="e">
        <f t="shared" si="31"/>
        <v>#REF!</v>
      </c>
      <c r="O195" s="4" t="e">
        <f t="shared" si="29"/>
        <v>#REF!</v>
      </c>
      <c r="R195" s="4" t="e">
        <f>IF(AND(J195=0,C195&gt;=設定シート!E$85,C195&lt;=設定シート!G$85),1,0)</f>
        <v>#REF!</v>
      </c>
    </row>
    <row r="196" spans="1:18" ht="15" customHeight="1" x14ac:dyDescent="0.15">
      <c r="B196" s="4">
        <v>7</v>
      </c>
      <c r="C196" s="4" t="e">
        <f>#REF!</f>
        <v>#REF!</v>
      </c>
      <c r="E196" s="4" t="e">
        <f>#REF!</f>
        <v>#REF!</v>
      </c>
      <c r="F196" s="4" t="e">
        <f>#REF!</f>
        <v>#REF!</v>
      </c>
      <c r="G196" s="4" t="str">
        <f>IF(ISERROR(VLOOKUP(E196,労務比率,#REF!,FALSE)),"",VLOOKUP(E196,労務比率,#REF!,FALSE))</f>
        <v/>
      </c>
      <c r="H196" s="4" t="str">
        <f>IF(ISERROR(VLOOKUP(E196,労務比率,#REF!+1,FALSE)),"",VLOOKUP(E196,労務比率,#REF!+1,FALSE))</f>
        <v/>
      </c>
      <c r="I196" s="4" t="e">
        <f>#REF!</f>
        <v>#REF!</v>
      </c>
      <c r="J196" s="4" t="e">
        <f>#REF!</f>
        <v>#REF!</v>
      </c>
      <c r="K196" s="4" t="e">
        <f>#REF!</f>
        <v>#REF!</v>
      </c>
      <c r="L196" s="4">
        <f t="shared" si="30"/>
        <v>0</v>
      </c>
      <c r="M196" s="4">
        <f t="shared" si="32"/>
        <v>0</v>
      </c>
      <c r="N196" s="4" t="e">
        <f t="shared" si="31"/>
        <v>#REF!</v>
      </c>
      <c r="O196" s="4" t="e">
        <f t="shared" si="29"/>
        <v>#REF!</v>
      </c>
      <c r="R196" s="4" t="e">
        <f>IF(AND(J196=0,C196&gt;=設定シート!E$85,C196&lt;=設定シート!G$85),1,0)</f>
        <v>#REF!</v>
      </c>
    </row>
    <row r="197" spans="1:18" ht="15" customHeight="1" x14ac:dyDescent="0.15">
      <c r="B197" s="4">
        <v>8</v>
      </c>
      <c r="C197" s="4" t="e">
        <f>#REF!</f>
        <v>#REF!</v>
      </c>
      <c r="E197" s="4" t="e">
        <f>#REF!</f>
        <v>#REF!</v>
      </c>
      <c r="F197" s="4" t="e">
        <f>#REF!</f>
        <v>#REF!</v>
      </c>
      <c r="G197" s="4" t="str">
        <f>IF(ISERROR(VLOOKUP(E197,労務比率,#REF!,FALSE)),"",VLOOKUP(E197,労務比率,#REF!,FALSE))</f>
        <v/>
      </c>
      <c r="H197" s="4" t="str">
        <f>IF(ISERROR(VLOOKUP(E197,労務比率,#REF!+1,FALSE)),"",VLOOKUP(E197,労務比率,#REF!+1,FALSE))</f>
        <v/>
      </c>
      <c r="I197" s="4" t="e">
        <f>#REF!</f>
        <v>#REF!</v>
      </c>
      <c r="J197" s="4" t="e">
        <f>#REF!</f>
        <v>#REF!</v>
      </c>
      <c r="K197" s="4" t="e">
        <f>#REF!</f>
        <v>#REF!</v>
      </c>
      <c r="L197" s="4">
        <f t="shared" si="30"/>
        <v>0</v>
      </c>
      <c r="M197" s="4">
        <f t="shared" si="32"/>
        <v>0</v>
      </c>
      <c r="N197" s="4" t="e">
        <f t="shared" si="31"/>
        <v>#REF!</v>
      </c>
      <c r="O197" s="4" t="e">
        <f t="shared" si="29"/>
        <v>#REF!</v>
      </c>
      <c r="R197" s="4" t="e">
        <f>IF(AND(J197=0,C197&gt;=設定シート!E$85,C197&lt;=設定シート!G$85),1,0)</f>
        <v>#REF!</v>
      </c>
    </row>
    <row r="198" spans="1:18" ht="15" customHeight="1" x14ac:dyDescent="0.15">
      <c r="B198" s="4">
        <v>9</v>
      </c>
      <c r="C198" s="4" t="e">
        <f>#REF!</f>
        <v>#REF!</v>
      </c>
      <c r="E198" s="4" t="e">
        <f>#REF!</f>
        <v>#REF!</v>
      </c>
      <c r="F198" s="4" t="e">
        <f>#REF!</f>
        <v>#REF!</v>
      </c>
      <c r="G198" s="4" t="str">
        <f>IF(ISERROR(VLOOKUP(E198,労務比率,#REF!,FALSE)),"",VLOOKUP(E198,労務比率,#REF!,FALSE))</f>
        <v/>
      </c>
      <c r="H198" s="4" t="str">
        <f>IF(ISERROR(VLOOKUP(E198,労務比率,#REF!+1,FALSE)),"",VLOOKUP(E198,労務比率,#REF!+1,FALSE))</f>
        <v/>
      </c>
      <c r="I198" s="4" t="e">
        <f>#REF!</f>
        <v>#REF!</v>
      </c>
      <c r="J198" s="4" t="e">
        <f>#REF!</f>
        <v>#REF!</v>
      </c>
      <c r="K198" s="4" t="e">
        <f>#REF!</f>
        <v>#REF!</v>
      </c>
      <c r="L198" s="4">
        <f t="shared" si="30"/>
        <v>0</v>
      </c>
      <c r="M198" s="4">
        <f t="shared" si="32"/>
        <v>0</v>
      </c>
      <c r="N198" s="4" t="e">
        <f t="shared" si="31"/>
        <v>#REF!</v>
      </c>
      <c r="O198" s="4" t="e">
        <f t="shared" si="29"/>
        <v>#REF!</v>
      </c>
      <c r="R198" s="4" t="e">
        <f>IF(AND(J198=0,C198&gt;=設定シート!E$85,C198&lt;=設定シート!G$85),1,0)</f>
        <v>#REF!</v>
      </c>
    </row>
    <row r="199" spans="1:18" ht="15" customHeight="1" x14ac:dyDescent="0.15">
      <c r="A199" s="4">
        <v>18</v>
      </c>
      <c r="B199" s="4">
        <v>1</v>
      </c>
      <c r="C199" s="4" t="e">
        <f>#REF!</f>
        <v>#REF!</v>
      </c>
      <c r="E199" s="4" t="e">
        <f>#REF!</f>
        <v>#REF!</v>
      </c>
      <c r="F199" s="4" t="e">
        <f>#REF!</f>
        <v>#REF!</v>
      </c>
      <c r="G199" s="4" t="str">
        <f>IF(ISERROR(VLOOKUP(E199,労務比率,#REF!,FALSE)),"",VLOOKUP(E199,労務比率,#REF!,FALSE))</f>
        <v/>
      </c>
      <c r="H199" s="4" t="str">
        <f>IF(ISERROR(VLOOKUP(E199,労務比率,#REF!+1,FALSE)),"",VLOOKUP(E199,労務比率,#REF!+1,FALSE))</f>
        <v/>
      </c>
      <c r="I199" s="4" t="e">
        <f>#REF!</f>
        <v>#REF!</v>
      </c>
      <c r="J199" s="4" t="e">
        <f>#REF!</f>
        <v>#REF!</v>
      </c>
      <c r="K199" s="4" t="e">
        <f>#REF!</f>
        <v>#REF!</v>
      </c>
      <c r="L199" s="4">
        <f t="shared" si="30"/>
        <v>0</v>
      </c>
      <c r="M199" s="4">
        <f t="shared" si="32"/>
        <v>0</v>
      </c>
      <c r="N199" s="4" t="e">
        <f t="shared" si="31"/>
        <v>#REF!</v>
      </c>
      <c r="O199" s="4" t="e">
        <f t="shared" si="29"/>
        <v>#REF!</v>
      </c>
      <c r="P199" s="4">
        <f>INT(SUMIF(O199:O207,0,I199:I207)*105/108)</f>
        <v>0</v>
      </c>
      <c r="Q199" s="4">
        <f>INT(P199*IF(COUNTIF(R199:R207,1)=0,0,SUMIF(R199:R207,1,G199:G207)/COUNTIF(R199:R207,1))/100)</f>
        <v>0</v>
      </c>
      <c r="R199" s="4" t="e">
        <f>IF(AND(J199=0,C199&gt;=設定シート!E$85,C199&lt;=設定シート!G$85),1,0)</f>
        <v>#REF!</v>
      </c>
    </row>
    <row r="200" spans="1:18" ht="15" customHeight="1" x14ac:dyDescent="0.15">
      <c r="B200" s="4">
        <v>2</v>
      </c>
      <c r="C200" s="4" t="e">
        <f>#REF!</f>
        <v>#REF!</v>
      </c>
      <c r="E200" s="4" t="e">
        <f>#REF!</f>
        <v>#REF!</v>
      </c>
      <c r="F200" s="4" t="e">
        <f>#REF!</f>
        <v>#REF!</v>
      </c>
      <c r="G200" s="4" t="str">
        <f>IF(ISERROR(VLOOKUP(E200,労務比率,#REF!,FALSE)),"",VLOOKUP(E200,労務比率,#REF!,FALSE))</f>
        <v/>
      </c>
      <c r="H200" s="4" t="str">
        <f>IF(ISERROR(VLOOKUP(E200,労務比率,#REF!+1,FALSE)),"",VLOOKUP(E200,労務比率,#REF!+1,FALSE))</f>
        <v/>
      </c>
      <c r="I200" s="4" t="e">
        <f>#REF!</f>
        <v>#REF!</v>
      </c>
      <c r="J200" s="4" t="e">
        <f>#REF!</f>
        <v>#REF!</v>
      </c>
      <c r="K200" s="4" t="e">
        <f>#REF!</f>
        <v>#REF!</v>
      </c>
      <c r="L200" s="4">
        <f t="shared" si="30"/>
        <v>0</v>
      </c>
      <c r="M200" s="4">
        <f t="shared" si="32"/>
        <v>0</v>
      </c>
      <c r="N200" s="4" t="e">
        <f t="shared" si="31"/>
        <v>#REF!</v>
      </c>
      <c r="O200" s="4" t="e">
        <f t="shared" si="29"/>
        <v>#REF!</v>
      </c>
      <c r="R200" s="4" t="e">
        <f>IF(AND(J200=0,C200&gt;=設定シート!E$85,C200&lt;=設定シート!G$85),1,0)</f>
        <v>#REF!</v>
      </c>
    </row>
    <row r="201" spans="1:18" ht="15" customHeight="1" x14ac:dyDescent="0.15">
      <c r="B201" s="4">
        <v>3</v>
      </c>
      <c r="C201" s="4" t="e">
        <f>#REF!</f>
        <v>#REF!</v>
      </c>
      <c r="E201" s="4" t="e">
        <f>#REF!</f>
        <v>#REF!</v>
      </c>
      <c r="F201" s="4" t="e">
        <f>#REF!</f>
        <v>#REF!</v>
      </c>
      <c r="G201" s="4" t="str">
        <f>IF(ISERROR(VLOOKUP(E201,労務比率,#REF!,FALSE)),"",VLOOKUP(E201,労務比率,#REF!,FALSE))</f>
        <v/>
      </c>
      <c r="H201" s="4" t="str">
        <f>IF(ISERROR(VLOOKUP(E201,労務比率,#REF!+1,FALSE)),"",VLOOKUP(E201,労務比率,#REF!+1,FALSE))</f>
        <v/>
      </c>
      <c r="I201" s="4" t="e">
        <f>#REF!</f>
        <v>#REF!</v>
      </c>
      <c r="J201" s="4" t="e">
        <f>#REF!</f>
        <v>#REF!</v>
      </c>
      <c r="K201" s="4" t="e">
        <f>#REF!</f>
        <v>#REF!</v>
      </c>
      <c r="L201" s="4">
        <f t="shared" si="30"/>
        <v>0</v>
      </c>
      <c r="M201" s="4">
        <f t="shared" si="32"/>
        <v>0</v>
      </c>
      <c r="N201" s="4" t="e">
        <f t="shared" si="31"/>
        <v>#REF!</v>
      </c>
      <c r="O201" s="4" t="e">
        <f t="shared" si="29"/>
        <v>#REF!</v>
      </c>
      <c r="R201" s="4" t="e">
        <f>IF(AND(J201=0,C201&gt;=設定シート!E$85,C201&lt;=設定シート!G$85),1,0)</f>
        <v>#REF!</v>
      </c>
    </row>
    <row r="202" spans="1:18" ht="15" customHeight="1" x14ac:dyDescent="0.15">
      <c r="B202" s="4">
        <v>4</v>
      </c>
      <c r="C202" s="4" t="e">
        <f>#REF!</f>
        <v>#REF!</v>
      </c>
      <c r="E202" s="4" t="e">
        <f>#REF!</f>
        <v>#REF!</v>
      </c>
      <c r="F202" s="4" t="e">
        <f>#REF!</f>
        <v>#REF!</v>
      </c>
      <c r="G202" s="4" t="str">
        <f>IF(ISERROR(VLOOKUP(E202,労務比率,#REF!,FALSE)),"",VLOOKUP(E202,労務比率,#REF!,FALSE))</f>
        <v/>
      </c>
      <c r="H202" s="4" t="str">
        <f>IF(ISERROR(VLOOKUP(E202,労務比率,#REF!+1,FALSE)),"",VLOOKUP(E202,労務比率,#REF!+1,FALSE))</f>
        <v/>
      </c>
      <c r="I202" s="4" t="e">
        <f>#REF!</f>
        <v>#REF!</v>
      </c>
      <c r="J202" s="4" t="e">
        <f>#REF!</f>
        <v>#REF!</v>
      </c>
      <c r="K202" s="4" t="e">
        <f>#REF!</f>
        <v>#REF!</v>
      </c>
      <c r="L202" s="4">
        <f t="shared" si="30"/>
        <v>0</v>
      </c>
      <c r="M202" s="4">
        <f t="shared" si="32"/>
        <v>0</v>
      </c>
      <c r="N202" s="4" t="e">
        <f t="shared" si="31"/>
        <v>#REF!</v>
      </c>
      <c r="O202" s="4" t="e">
        <f t="shared" si="29"/>
        <v>#REF!</v>
      </c>
      <c r="R202" s="4" t="e">
        <f>IF(AND(J202=0,C202&gt;=設定シート!E$85,C202&lt;=設定シート!G$85),1,0)</f>
        <v>#REF!</v>
      </c>
    </row>
    <row r="203" spans="1:18" ht="15" customHeight="1" x14ac:dyDescent="0.15">
      <c r="B203" s="4">
        <v>5</v>
      </c>
      <c r="C203" s="4" t="e">
        <f>#REF!</f>
        <v>#REF!</v>
      </c>
      <c r="E203" s="4" t="e">
        <f>#REF!</f>
        <v>#REF!</v>
      </c>
      <c r="F203" s="4" t="e">
        <f>#REF!</f>
        <v>#REF!</v>
      </c>
      <c r="G203" s="4" t="str">
        <f>IF(ISERROR(VLOOKUP(E203,労務比率,#REF!,FALSE)),"",VLOOKUP(E203,労務比率,#REF!,FALSE))</f>
        <v/>
      </c>
      <c r="H203" s="4" t="str">
        <f>IF(ISERROR(VLOOKUP(E203,労務比率,#REF!+1,FALSE)),"",VLOOKUP(E203,労務比率,#REF!+1,FALSE))</f>
        <v/>
      </c>
      <c r="I203" s="4" t="e">
        <f>#REF!</f>
        <v>#REF!</v>
      </c>
      <c r="J203" s="4" t="e">
        <f>#REF!</f>
        <v>#REF!</v>
      </c>
      <c r="K203" s="4" t="e">
        <f>#REF!</f>
        <v>#REF!</v>
      </c>
      <c r="L203" s="4">
        <f t="shared" si="30"/>
        <v>0</v>
      </c>
      <c r="M203" s="4">
        <f t="shared" si="32"/>
        <v>0</v>
      </c>
      <c r="N203" s="4" t="e">
        <f t="shared" si="31"/>
        <v>#REF!</v>
      </c>
      <c r="O203" s="4" t="e">
        <f t="shared" si="29"/>
        <v>#REF!</v>
      </c>
      <c r="R203" s="4" t="e">
        <f>IF(AND(J203=0,C203&gt;=設定シート!E$85,C203&lt;=設定シート!G$85),1,0)</f>
        <v>#REF!</v>
      </c>
    </row>
    <row r="204" spans="1:18" ht="15" customHeight="1" x14ac:dyDescent="0.15">
      <c r="B204" s="4">
        <v>6</v>
      </c>
      <c r="C204" s="4" t="e">
        <f>#REF!</f>
        <v>#REF!</v>
      </c>
      <c r="E204" s="4" t="e">
        <f>#REF!</f>
        <v>#REF!</v>
      </c>
      <c r="F204" s="4" t="e">
        <f>#REF!</f>
        <v>#REF!</v>
      </c>
      <c r="G204" s="4" t="str">
        <f>IF(ISERROR(VLOOKUP(E204,労務比率,#REF!,FALSE)),"",VLOOKUP(E204,労務比率,#REF!,FALSE))</f>
        <v/>
      </c>
      <c r="H204" s="4" t="str">
        <f>IF(ISERROR(VLOOKUP(E204,労務比率,#REF!+1,FALSE)),"",VLOOKUP(E204,労務比率,#REF!+1,FALSE))</f>
        <v/>
      </c>
      <c r="I204" s="4" t="e">
        <f>#REF!</f>
        <v>#REF!</v>
      </c>
      <c r="J204" s="4" t="e">
        <f>#REF!</f>
        <v>#REF!</v>
      </c>
      <c r="K204" s="4" t="e">
        <f>#REF!</f>
        <v>#REF!</v>
      </c>
      <c r="L204" s="4">
        <f t="shared" si="30"/>
        <v>0</v>
      </c>
      <c r="M204" s="4">
        <f t="shared" si="32"/>
        <v>0</v>
      </c>
      <c r="N204" s="4" t="e">
        <f t="shared" si="31"/>
        <v>#REF!</v>
      </c>
      <c r="O204" s="4" t="e">
        <f t="shared" si="29"/>
        <v>#REF!</v>
      </c>
      <c r="R204" s="4" t="e">
        <f>IF(AND(J204=0,C204&gt;=設定シート!E$85,C204&lt;=設定シート!G$85),1,0)</f>
        <v>#REF!</v>
      </c>
    </row>
    <row r="205" spans="1:18" ht="15" customHeight="1" x14ac:dyDescent="0.15">
      <c r="B205" s="4">
        <v>7</v>
      </c>
      <c r="C205" s="4" t="e">
        <f>#REF!</f>
        <v>#REF!</v>
      </c>
      <c r="E205" s="4" t="e">
        <f>#REF!</f>
        <v>#REF!</v>
      </c>
      <c r="F205" s="4" t="e">
        <f>#REF!</f>
        <v>#REF!</v>
      </c>
      <c r="G205" s="4" t="str">
        <f>IF(ISERROR(VLOOKUP(E205,労務比率,#REF!,FALSE)),"",VLOOKUP(E205,労務比率,#REF!,FALSE))</f>
        <v/>
      </c>
      <c r="H205" s="4" t="str">
        <f>IF(ISERROR(VLOOKUP(E205,労務比率,#REF!+1,FALSE)),"",VLOOKUP(E205,労務比率,#REF!+1,FALSE))</f>
        <v/>
      </c>
      <c r="I205" s="4" t="e">
        <f>#REF!</f>
        <v>#REF!</v>
      </c>
      <c r="J205" s="4" t="e">
        <f>#REF!</f>
        <v>#REF!</v>
      </c>
      <c r="K205" s="4" t="e">
        <f>#REF!</f>
        <v>#REF!</v>
      </c>
      <c r="L205" s="4">
        <f t="shared" si="30"/>
        <v>0</v>
      </c>
      <c r="M205" s="4">
        <f t="shared" si="32"/>
        <v>0</v>
      </c>
      <c r="N205" s="4" t="e">
        <f t="shared" si="31"/>
        <v>#REF!</v>
      </c>
      <c r="O205" s="4" t="e">
        <f t="shared" si="29"/>
        <v>#REF!</v>
      </c>
      <c r="R205" s="4" t="e">
        <f>IF(AND(J205=0,C205&gt;=設定シート!E$85,C205&lt;=設定シート!G$85),1,0)</f>
        <v>#REF!</v>
      </c>
    </row>
    <row r="206" spans="1:18" ht="15" customHeight="1" x14ac:dyDescent="0.15">
      <c r="B206" s="4">
        <v>8</v>
      </c>
      <c r="C206" s="4" t="e">
        <f>#REF!</f>
        <v>#REF!</v>
      </c>
      <c r="E206" s="4" t="e">
        <f>#REF!</f>
        <v>#REF!</v>
      </c>
      <c r="F206" s="4" t="e">
        <f>#REF!</f>
        <v>#REF!</v>
      </c>
      <c r="G206" s="4" t="str">
        <f>IF(ISERROR(VLOOKUP(E206,労務比率,#REF!,FALSE)),"",VLOOKUP(E206,労務比率,#REF!,FALSE))</f>
        <v/>
      </c>
      <c r="H206" s="4" t="str">
        <f>IF(ISERROR(VLOOKUP(E206,労務比率,#REF!+1,FALSE)),"",VLOOKUP(E206,労務比率,#REF!+1,FALSE))</f>
        <v/>
      </c>
      <c r="I206" s="4" t="e">
        <f>#REF!</f>
        <v>#REF!</v>
      </c>
      <c r="J206" s="4" t="e">
        <f>#REF!</f>
        <v>#REF!</v>
      </c>
      <c r="K206" s="4" t="e">
        <f>#REF!</f>
        <v>#REF!</v>
      </c>
      <c r="L206" s="4">
        <f t="shared" si="30"/>
        <v>0</v>
      </c>
      <c r="M206" s="4">
        <f t="shared" si="32"/>
        <v>0</v>
      </c>
      <c r="N206" s="4" t="e">
        <f t="shared" si="31"/>
        <v>#REF!</v>
      </c>
      <c r="O206" s="4" t="e">
        <f t="shared" si="29"/>
        <v>#REF!</v>
      </c>
      <c r="R206" s="4" t="e">
        <f>IF(AND(J206=0,C206&gt;=設定シート!E$85,C206&lt;=設定シート!G$85),1,0)</f>
        <v>#REF!</v>
      </c>
    </row>
    <row r="207" spans="1:18" ht="15" customHeight="1" x14ac:dyDescent="0.15">
      <c r="B207" s="4">
        <v>9</v>
      </c>
      <c r="C207" s="4" t="e">
        <f>#REF!</f>
        <v>#REF!</v>
      </c>
      <c r="E207" s="4" t="e">
        <f>#REF!</f>
        <v>#REF!</v>
      </c>
      <c r="F207" s="4" t="e">
        <f>#REF!</f>
        <v>#REF!</v>
      </c>
      <c r="G207" s="4" t="str">
        <f>IF(ISERROR(VLOOKUP(E207,労務比率,#REF!,FALSE)),"",VLOOKUP(E207,労務比率,#REF!,FALSE))</f>
        <v/>
      </c>
      <c r="H207" s="4" t="str">
        <f>IF(ISERROR(VLOOKUP(E207,労務比率,#REF!+1,FALSE)),"",VLOOKUP(E207,労務比率,#REF!+1,FALSE))</f>
        <v/>
      </c>
      <c r="I207" s="4" t="e">
        <f>#REF!</f>
        <v>#REF!</v>
      </c>
      <c r="J207" s="4" t="e">
        <f>#REF!</f>
        <v>#REF!</v>
      </c>
      <c r="K207" s="4" t="e">
        <f>#REF!</f>
        <v>#REF!</v>
      </c>
      <c r="L207" s="4">
        <f t="shared" si="30"/>
        <v>0</v>
      </c>
      <c r="M207" s="4">
        <f t="shared" si="32"/>
        <v>0</v>
      </c>
      <c r="N207" s="4" t="e">
        <f t="shared" si="31"/>
        <v>#REF!</v>
      </c>
      <c r="O207" s="4" t="e">
        <f t="shared" si="29"/>
        <v>#REF!</v>
      </c>
      <c r="R207" s="4" t="e">
        <f>IF(AND(J207=0,C207&gt;=設定シート!E$85,C207&lt;=設定シート!G$85),1,0)</f>
        <v>#REF!</v>
      </c>
    </row>
    <row r="208" spans="1:18" ht="15" customHeight="1" x14ac:dyDescent="0.15">
      <c r="A208" s="4">
        <v>19</v>
      </c>
      <c r="B208" s="4">
        <v>1</v>
      </c>
      <c r="C208" s="4" t="e">
        <f>#REF!</f>
        <v>#REF!</v>
      </c>
      <c r="E208" s="4" t="e">
        <f>#REF!</f>
        <v>#REF!</v>
      </c>
      <c r="F208" s="4" t="e">
        <f>#REF!</f>
        <v>#REF!</v>
      </c>
      <c r="G208" s="4" t="str">
        <f>IF(ISERROR(VLOOKUP(E208,労務比率,#REF!,FALSE)),"",VLOOKUP(E208,労務比率,#REF!,FALSE))</f>
        <v/>
      </c>
      <c r="H208" s="4" t="str">
        <f>IF(ISERROR(VLOOKUP(E208,労務比率,#REF!+1,FALSE)),"",VLOOKUP(E208,労務比率,#REF!+1,FALSE))</f>
        <v/>
      </c>
      <c r="I208" s="4" t="e">
        <f>#REF!</f>
        <v>#REF!</v>
      </c>
      <c r="J208" s="4" t="e">
        <f>#REF!</f>
        <v>#REF!</v>
      </c>
      <c r="K208" s="4" t="e">
        <f>#REF!</f>
        <v>#REF!</v>
      </c>
      <c r="L208" s="4">
        <f t="shared" si="30"/>
        <v>0</v>
      </c>
      <c r="M208" s="4">
        <f t="shared" si="32"/>
        <v>0</v>
      </c>
      <c r="N208" s="4" t="e">
        <f t="shared" si="31"/>
        <v>#REF!</v>
      </c>
      <c r="O208" s="4" t="e">
        <f t="shared" si="29"/>
        <v>#REF!</v>
      </c>
      <c r="P208" s="4">
        <f>INT(SUMIF(O208:O216,0,I208:I216)*105/108)</f>
        <v>0</v>
      </c>
      <c r="Q208" s="4">
        <f>INT(P208*IF(COUNTIF(R208:R216,1)=0,0,SUMIF(R208:R216,1,G208:G216)/COUNTIF(R208:R216,1))/100)</f>
        <v>0</v>
      </c>
      <c r="R208" s="4" t="e">
        <f>IF(AND(J208=0,C208&gt;=設定シート!E$85,C208&lt;=設定シート!G$85),1,0)</f>
        <v>#REF!</v>
      </c>
    </row>
    <row r="209" spans="1:18" ht="15" customHeight="1" x14ac:dyDescent="0.15">
      <c r="B209" s="4">
        <v>2</v>
      </c>
      <c r="C209" s="4" t="e">
        <f>#REF!</f>
        <v>#REF!</v>
      </c>
      <c r="E209" s="4" t="e">
        <f>#REF!</f>
        <v>#REF!</v>
      </c>
      <c r="F209" s="4" t="e">
        <f>#REF!</f>
        <v>#REF!</v>
      </c>
      <c r="G209" s="4" t="str">
        <f>IF(ISERROR(VLOOKUP(E209,労務比率,#REF!,FALSE)),"",VLOOKUP(E209,労務比率,#REF!,FALSE))</f>
        <v/>
      </c>
      <c r="H209" s="4" t="str">
        <f>IF(ISERROR(VLOOKUP(E209,労務比率,#REF!+1,FALSE)),"",VLOOKUP(E209,労務比率,#REF!+1,FALSE))</f>
        <v/>
      </c>
      <c r="I209" s="4" t="e">
        <f>#REF!</f>
        <v>#REF!</v>
      </c>
      <c r="J209" s="4" t="e">
        <f>#REF!</f>
        <v>#REF!</v>
      </c>
      <c r="K209" s="4" t="e">
        <f>#REF!</f>
        <v>#REF!</v>
      </c>
      <c r="L209" s="4">
        <f t="shared" si="30"/>
        <v>0</v>
      </c>
      <c r="M209" s="4">
        <f t="shared" si="32"/>
        <v>0</v>
      </c>
      <c r="N209" s="4" t="e">
        <f t="shared" si="31"/>
        <v>#REF!</v>
      </c>
      <c r="O209" s="4" t="e">
        <f t="shared" si="29"/>
        <v>#REF!</v>
      </c>
      <c r="R209" s="4" t="e">
        <f>IF(AND(J209=0,C209&gt;=設定シート!E$85,C209&lt;=設定シート!G$85),1,0)</f>
        <v>#REF!</v>
      </c>
    </row>
    <row r="210" spans="1:18" ht="15" customHeight="1" x14ac:dyDescent="0.15">
      <c r="B210" s="4">
        <v>3</v>
      </c>
      <c r="C210" s="4" t="e">
        <f>#REF!</f>
        <v>#REF!</v>
      </c>
      <c r="E210" s="4" t="e">
        <f>#REF!</f>
        <v>#REF!</v>
      </c>
      <c r="F210" s="4" t="e">
        <f>#REF!</f>
        <v>#REF!</v>
      </c>
      <c r="G210" s="4" t="str">
        <f>IF(ISERROR(VLOOKUP(E210,労務比率,#REF!,FALSE)),"",VLOOKUP(E210,労務比率,#REF!,FALSE))</f>
        <v/>
      </c>
      <c r="H210" s="4" t="str">
        <f>IF(ISERROR(VLOOKUP(E210,労務比率,#REF!+1,FALSE)),"",VLOOKUP(E210,労務比率,#REF!+1,FALSE))</f>
        <v/>
      </c>
      <c r="I210" s="4" t="e">
        <f>#REF!</f>
        <v>#REF!</v>
      </c>
      <c r="J210" s="4" t="e">
        <f>#REF!</f>
        <v>#REF!</v>
      </c>
      <c r="K210" s="4" t="e">
        <f>#REF!</f>
        <v>#REF!</v>
      </c>
      <c r="L210" s="4">
        <f t="shared" si="30"/>
        <v>0</v>
      </c>
      <c r="M210" s="4">
        <f t="shared" si="32"/>
        <v>0</v>
      </c>
      <c r="N210" s="4" t="e">
        <f t="shared" si="31"/>
        <v>#REF!</v>
      </c>
      <c r="O210" s="4" t="e">
        <f t="shared" si="29"/>
        <v>#REF!</v>
      </c>
      <c r="R210" s="4" t="e">
        <f>IF(AND(J210=0,C210&gt;=設定シート!E$85,C210&lt;=設定シート!G$85),1,0)</f>
        <v>#REF!</v>
      </c>
    </row>
    <row r="211" spans="1:18" ht="15" customHeight="1" x14ac:dyDescent="0.15">
      <c r="B211" s="4">
        <v>4</v>
      </c>
      <c r="C211" s="4" t="e">
        <f>#REF!</f>
        <v>#REF!</v>
      </c>
      <c r="E211" s="4" t="e">
        <f>#REF!</f>
        <v>#REF!</v>
      </c>
      <c r="F211" s="4" t="e">
        <f>#REF!</f>
        <v>#REF!</v>
      </c>
      <c r="G211" s="4" t="str">
        <f>IF(ISERROR(VLOOKUP(E211,労務比率,#REF!,FALSE)),"",VLOOKUP(E211,労務比率,#REF!,FALSE))</f>
        <v/>
      </c>
      <c r="H211" s="4" t="str">
        <f>IF(ISERROR(VLOOKUP(E211,労務比率,#REF!+1,FALSE)),"",VLOOKUP(E211,労務比率,#REF!+1,FALSE))</f>
        <v/>
      </c>
      <c r="I211" s="4" t="e">
        <f>#REF!</f>
        <v>#REF!</v>
      </c>
      <c r="J211" s="4" t="e">
        <f>#REF!</f>
        <v>#REF!</v>
      </c>
      <c r="K211" s="4" t="e">
        <f>#REF!</f>
        <v>#REF!</v>
      </c>
      <c r="L211" s="4">
        <f t="shared" si="30"/>
        <v>0</v>
      </c>
      <c r="M211" s="4">
        <f t="shared" si="32"/>
        <v>0</v>
      </c>
      <c r="N211" s="4" t="e">
        <f t="shared" si="31"/>
        <v>#REF!</v>
      </c>
      <c r="O211" s="4" t="e">
        <f t="shared" si="29"/>
        <v>#REF!</v>
      </c>
      <c r="R211" s="4" t="e">
        <f>IF(AND(J211=0,C211&gt;=設定シート!E$85,C211&lt;=設定シート!G$85),1,0)</f>
        <v>#REF!</v>
      </c>
    </row>
    <row r="212" spans="1:18" ht="15" customHeight="1" x14ac:dyDescent="0.15">
      <c r="B212" s="4">
        <v>5</v>
      </c>
      <c r="C212" s="4" t="e">
        <f>#REF!</f>
        <v>#REF!</v>
      </c>
      <c r="E212" s="4" t="e">
        <f>#REF!</f>
        <v>#REF!</v>
      </c>
      <c r="F212" s="4" t="e">
        <f>#REF!</f>
        <v>#REF!</v>
      </c>
      <c r="G212" s="4" t="str">
        <f>IF(ISERROR(VLOOKUP(E212,労務比率,#REF!,FALSE)),"",VLOOKUP(E212,労務比率,#REF!,FALSE))</f>
        <v/>
      </c>
      <c r="H212" s="4" t="str">
        <f>IF(ISERROR(VLOOKUP(E212,労務比率,#REF!+1,FALSE)),"",VLOOKUP(E212,労務比率,#REF!+1,FALSE))</f>
        <v/>
      </c>
      <c r="I212" s="4" t="e">
        <f>#REF!</f>
        <v>#REF!</v>
      </c>
      <c r="J212" s="4" t="e">
        <f>#REF!</f>
        <v>#REF!</v>
      </c>
      <c r="K212" s="4" t="e">
        <f>#REF!</f>
        <v>#REF!</v>
      </c>
      <c r="L212" s="4">
        <f t="shared" si="30"/>
        <v>0</v>
      </c>
      <c r="M212" s="4">
        <f t="shared" si="32"/>
        <v>0</v>
      </c>
      <c r="N212" s="4" t="e">
        <f t="shared" si="31"/>
        <v>#REF!</v>
      </c>
      <c r="O212" s="4" t="e">
        <f t="shared" si="29"/>
        <v>#REF!</v>
      </c>
      <c r="R212" s="4" t="e">
        <f>IF(AND(J212=0,C212&gt;=設定シート!E$85,C212&lt;=設定シート!G$85),1,0)</f>
        <v>#REF!</v>
      </c>
    </row>
    <row r="213" spans="1:18" ht="15" customHeight="1" x14ac:dyDescent="0.15">
      <c r="B213" s="4">
        <v>6</v>
      </c>
      <c r="C213" s="4" t="e">
        <f>#REF!</f>
        <v>#REF!</v>
      </c>
      <c r="E213" s="4" t="e">
        <f>#REF!</f>
        <v>#REF!</v>
      </c>
      <c r="F213" s="4" t="e">
        <f>#REF!</f>
        <v>#REF!</v>
      </c>
      <c r="G213" s="4" t="str">
        <f>IF(ISERROR(VLOOKUP(E213,労務比率,#REF!,FALSE)),"",VLOOKUP(E213,労務比率,#REF!,FALSE))</f>
        <v/>
      </c>
      <c r="H213" s="4" t="str">
        <f>IF(ISERROR(VLOOKUP(E213,労務比率,#REF!+1,FALSE)),"",VLOOKUP(E213,労務比率,#REF!+1,FALSE))</f>
        <v/>
      </c>
      <c r="I213" s="4" t="e">
        <f>#REF!</f>
        <v>#REF!</v>
      </c>
      <c r="J213" s="4" t="e">
        <f>#REF!</f>
        <v>#REF!</v>
      </c>
      <c r="K213" s="4" t="e">
        <f>#REF!</f>
        <v>#REF!</v>
      </c>
      <c r="L213" s="4">
        <f t="shared" si="30"/>
        <v>0</v>
      </c>
      <c r="M213" s="4">
        <f t="shared" si="32"/>
        <v>0</v>
      </c>
      <c r="N213" s="4" t="e">
        <f t="shared" si="31"/>
        <v>#REF!</v>
      </c>
      <c r="O213" s="4" t="e">
        <f t="shared" ref="O213:O276" si="33">IF(I213=N213,IF(ISERROR(ROUNDDOWN(I213*G213/100,0)+K213),0,ROUNDDOWN(I213*G213/100,0)+K213),0)</f>
        <v>#REF!</v>
      </c>
      <c r="R213" s="4" t="e">
        <f>IF(AND(J213=0,C213&gt;=設定シート!E$85,C213&lt;=設定シート!G$85),1,0)</f>
        <v>#REF!</v>
      </c>
    </row>
    <row r="214" spans="1:18" ht="15" customHeight="1" x14ac:dyDescent="0.15">
      <c r="B214" s="4">
        <v>7</v>
      </c>
      <c r="C214" s="4" t="e">
        <f>#REF!</f>
        <v>#REF!</v>
      </c>
      <c r="E214" s="4" t="e">
        <f>#REF!</f>
        <v>#REF!</v>
      </c>
      <c r="F214" s="4" t="e">
        <f>#REF!</f>
        <v>#REF!</v>
      </c>
      <c r="G214" s="4" t="str">
        <f>IF(ISERROR(VLOOKUP(E214,労務比率,#REF!,FALSE)),"",VLOOKUP(E214,労務比率,#REF!,FALSE))</f>
        <v/>
      </c>
      <c r="H214" s="4" t="str">
        <f>IF(ISERROR(VLOOKUP(E214,労務比率,#REF!+1,FALSE)),"",VLOOKUP(E214,労務比率,#REF!+1,FALSE))</f>
        <v/>
      </c>
      <c r="I214" s="4" t="e">
        <f>#REF!</f>
        <v>#REF!</v>
      </c>
      <c r="J214" s="4" t="e">
        <f>#REF!</f>
        <v>#REF!</v>
      </c>
      <c r="K214" s="4" t="e">
        <f>#REF!</f>
        <v>#REF!</v>
      </c>
      <c r="L214" s="4">
        <f t="shared" si="30"/>
        <v>0</v>
      </c>
      <c r="M214" s="4">
        <f t="shared" si="32"/>
        <v>0</v>
      </c>
      <c r="N214" s="4" t="e">
        <f t="shared" si="31"/>
        <v>#REF!</v>
      </c>
      <c r="O214" s="4" t="e">
        <f t="shared" si="33"/>
        <v>#REF!</v>
      </c>
      <c r="R214" s="4" t="e">
        <f>IF(AND(J214=0,C214&gt;=設定シート!E$85,C214&lt;=設定シート!G$85),1,0)</f>
        <v>#REF!</v>
      </c>
    </row>
    <row r="215" spans="1:18" ht="15" customHeight="1" x14ac:dyDescent="0.15">
      <c r="B215" s="4">
        <v>8</v>
      </c>
      <c r="C215" s="4" t="e">
        <f>#REF!</f>
        <v>#REF!</v>
      </c>
      <c r="E215" s="4" t="e">
        <f>#REF!</f>
        <v>#REF!</v>
      </c>
      <c r="F215" s="4" t="e">
        <f>#REF!</f>
        <v>#REF!</v>
      </c>
      <c r="G215" s="4" t="str">
        <f>IF(ISERROR(VLOOKUP(E215,労務比率,#REF!,FALSE)),"",VLOOKUP(E215,労務比率,#REF!,FALSE))</f>
        <v/>
      </c>
      <c r="H215" s="4" t="str">
        <f>IF(ISERROR(VLOOKUP(E215,労務比率,#REF!+1,FALSE)),"",VLOOKUP(E215,労務比率,#REF!+1,FALSE))</f>
        <v/>
      </c>
      <c r="I215" s="4" t="e">
        <f>#REF!</f>
        <v>#REF!</v>
      </c>
      <c r="J215" s="4" t="e">
        <f>#REF!</f>
        <v>#REF!</v>
      </c>
      <c r="K215" s="4" t="e">
        <f>#REF!</f>
        <v>#REF!</v>
      </c>
      <c r="L215" s="4">
        <f t="shared" si="30"/>
        <v>0</v>
      </c>
      <c r="M215" s="4">
        <f t="shared" si="32"/>
        <v>0</v>
      </c>
      <c r="N215" s="4" t="e">
        <f t="shared" si="31"/>
        <v>#REF!</v>
      </c>
      <c r="O215" s="4" t="e">
        <f t="shared" si="33"/>
        <v>#REF!</v>
      </c>
      <c r="R215" s="4" t="e">
        <f>IF(AND(J215=0,C215&gt;=設定シート!E$85,C215&lt;=設定シート!G$85),1,0)</f>
        <v>#REF!</v>
      </c>
    </row>
    <row r="216" spans="1:18" ht="15" customHeight="1" x14ac:dyDescent="0.15">
      <c r="B216" s="4">
        <v>9</v>
      </c>
      <c r="C216" s="4" t="e">
        <f>#REF!</f>
        <v>#REF!</v>
      </c>
      <c r="E216" s="4" t="e">
        <f>#REF!</f>
        <v>#REF!</v>
      </c>
      <c r="F216" s="4" t="e">
        <f>#REF!</f>
        <v>#REF!</v>
      </c>
      <c r="G216" s="4" t="str">
        <f>IF(ISERROR(VLOOKUP(E216,労務比率,#REF!,FALSE)),"",VLOOKUP(E216,労務比率,#REF!,FALSE))</f>
        <v/>
      </c>
      <c r="H216" s="4" t="str">
        <f>IF(ISERROR(VLOOKUP(E216,労務比率,#REF!+1,FALSE)),"",VLOOKUP(E216,労務比率,#REF!+1,FALSE))</f>
        <v/>
      </c>
      <c r="I216" s="4" t="e">
        <f>#REF!</f>
        <v>#REF!</v>
      </c>
      <c r="J216" s="4" t="e">
        <f>#REF!</f>
        <v>#REF!</v>
      </c>
      <c r="K216" s="4" t="e">
        <f>#REF!</f>
        <v>#REF!</v>
      </c>
      <c r="L216" s="4">
        <f t="shared" si="30"/>
        <v>0</v>
      </c>
      <c r="M216" s="4">
        <f t="shared" si="32"/>
        <v>0</v>
      </c>
      <c r="N216" s="4" t="e">
        <f t="shared" si="31"/>
        <v>#REF!</v>
      </c>
      <c r="O216" s="4" t="e">
        <f t="shared" si="33"/>
        <v>#REF!</v>
      </c>
      <c r="R216" s="4" t="e">
        <f>IF(AND(J216=0,C216&gt;=設定シート!E$85,C216&lt;=設定シート!G$85),1,0)</f>
        <v>#REF!</v>
      </c>
    </row>
    <row r="217" spans="1:18" ht="15" customHeight="1" x14ac:dyDescent="0.15">
      <c r="A217" s="4">
        <v>20</v>
      </c>
      <c r="B217" s="4">
        <v>1</v>
      </c>
      <c r="C217" s="4" t="e">
        <f>#REF!</f>
        <v>#REF!</v>
      </c>
      <c r="E217" s="4" t="e">
        <f>#REF!</f>
        <v>#REF!</v>
      </c>
      <c r="F217" s="4" t="e">
        <f>#REF!</f>
        <v>#REF!</v>
      </c>
      <c r="G217" s="4" t="str">
        <f>IF(ISERROR(VLOOKUP(E217,労務比率,#REF!,FALSE)),"",VLOOKUP(E217,労務比率,#REF!,FALSE))</f>
        <v/>
      </c>
      <c r="H217" s="4" t="str">
        <f>IF(ISERROR(VLOOKUP(E217,労務比率,#REF!+1,FALSE)),"",VLOOKUP(E217,労務比率,#REF!+1,FALSE))</f>
        <v/>
      </c>
      <c r="I217" s="4" t="e">
        <f>#REF!</f>
        <v>#REF!</v>
      </c>
      <c r="J217" s="4" t="e">
        <f>#REF!</f>
        <v>#REF!</v>
      </c>
      <c r="K217" s="4" t="e">
        <f>#REF!</f>
        <v>#REF!</v>
      </c>
      <c r="L217" s="4">
        <f t="shared" si="30"/>
        <v>0</v>
      </c>
      <c r="M217" s="4">
        <f t="shared" si="32"/>
        <v>0</v>
      </c>
      <c r="N217" s="4" t="e">
        <f t="shared" si="31"/>
        <v>#REF!</v>
      </c>
      <c r="O217" s="4" t="e">
        <f t="shared" si="33"/>
        <v>#REF!</v>
      </c>
      <c r="P217" s="4">
        <f>INT(SUMIF(O217:O225,0,I217:I225)*105/108)</f>
        <v>0</v>
      </c>
      <c r="Q217" s="4">
        <f>INT(P217*IF(COUNTIF(R217:R225,1)=0,0,SUMIF(R217:R225,1,G217:G225)/COUNTIF(R217:R225,1))/100)</f>
        <v>0</v>
      </c>
      <c r="R217" s="4" t="e">
        <f>IF(AND(J217=0,C217&gt;=設定シート!E$85,C217&lt;=設定シート!G$85),1,0)</f>
        <v>#REF!</v>
      </c>
    </row>
    <row r="218" spans="1:18" ht="15" customHeight="1" x14ac:dyDescent="0.15">
      <c r="B218" s="4">
        <v>2</v>
      </c>
      <c r="C218" s="4" t="e">
        <f>#REF!</f>
        <v>#REF!</v>
      </c>
      <c r="E218" s="4" t="e">
        <f>#REF!</f>
        <v>#REF!</v>
      </c>
      <c r="F218" s="4" t="e">
        <f>#REF!</f>
        <v>#REF!</v>
      </c>
      <c r="G218" s="4" t="str">
        <f>IF(ISERROR(VLOOKUP(E218,労務比率,#REF!,FALSE)),"",VLOOKUP(E218,労務比率,#REF!,FALSE))</f>
        <v/>
      </c>
      <c r="H218" s="4" t="str">
        <f>IF(ISERROR(VLOOKUP(E218,労務比率,#REF!+1,FALSE)),"",VLOOKUP(E218,労務比率,#REF!+1,FALSE))</f>
        <v/>
      </c>
      <c r="I218" s="4" t="e">
        <f>#REF!</f>
        <v>#REF!</v>
      </c>
      <c r="J218" s="4" t="e">
        <f>#REF!</f>
        <v>#REF!</v>
      </c>
      <c r="K218" s="4" t="e">
        <f>#REF!</f>
        <v>#REF!</v>
      </c>
      <c r="L218" s="4">
        <f t="shared" si="30"/>
        <v>0</v>
      </c>
      <c r="M218" s="4">
        <f t="shared" si="32"/>
        <v>0</v>
      </c>
      <c r="N218" s="4" t="e">
        <f t="shared" si="31"/>
        <v>#REF!</v>
      </c>
      <c r="O218" s="4" t="e">
        <f t="shared" si="33"/>
        <v>#REF!</v>
      </c>
      <c r="R218" s="4" t="e">
        <f>IF(AND(J218=0,C218&gt;=設定シート!E$85,C218&lt;=設定シート!G$85),1,0)</f>
        <v>#REF!</v>
      </c>
    </row>
    <row r="219" spans="1:18" ht="15" customHeight="1" x14ac:dyDescent="0.15">
      <c r="B219" s="4">
        <v>3</v>
      </c>
      <c r="C219" s="4" t="e">
        <f>#REF!</f>
        <v>#REF!</v>
      </c>
      <c r="E219" s="4" t="e">
        <f>#REF!</f>
        <v>#REF!</v>
      </c>
      <c r="F219" s="4" t="e">
        <f>#REF!</f>
        <v>#REF!</v>
      </c>
      <c r="G219" s="4" t="str">
        <f>IF(ISERROR(VLOOKUP(E219,労務比率,#REF!,FALSE)),"",VLOOKUP(E219,労務比率,#REF!,FALSE))</f>
        <v/>
      </c>
      <c r="H219" s="4" t="str">
        <f>IF(ISERROR(VLOOKUP(E219,労務比率,#REF!+1,FALSE)),"",VLOOKUP(E219,労務比率,#REF!+1,FALSE))</f>
        <v/>
      </c>
      <c r="I219" s="4" t="e">
        <f>#REF!</f>
        <v>#REF!</v>
      </c>
      <c r="J219" s="4" t="e">
        <f>#REF!</f>
        <v>#REF!</v>
      </c>
      <c r="K219" s="4" t="e">
        <f>#REF!</f>
        <v>#REF!</v>
      </c>
      <c r="L219" s="4">
        <f t="shared" si="30"/>
        <v>0</v>
      </c>
      <c r="M219" s="4">
        <f t="shared" si="32"/>
        <v>0</v>
      </c>
      <c r="N219" s="4" t="e">
        <f t="shared" si="31"/>
        <v>#REF!</v>
      </c>
      <c r="O219" s="4" t="e">
        <f t="shared" si="33"/>
        <v>#REF!</v>
      </c>
      <c r="R219" s="4" t="e">
        <f>IF(AND(J219=0,C219&gt;=設定シート!E$85,C219&lt;=設定シート!G$85),1,0)</f>
        <v>#REF!</v>
      </c>
    </row>
    <row r="220" spans="1:18" ht="15" customHeight="1" x14ac:dyDescent="0.15">
      <c r="B220" s="4">
        <v>4</v>
      </c>
      <c r="C220" s="4" t="e">
        <f>#REF!</f>
        <v>#REF!</v>
      </c>
      <c r="E220" s="4" t="e">
        <f>#REF!</f>
        <v>#REF!</v>
      </c>
      <c r="F220" s="4" t="e">
        <f>#REF!</f>
        <v>#REF!</v>
      </c>
      <c r="G220" s="4" t="str">
        <f>IF(ISERROR(VLOOKUP(E220,労務比率,#REF!,FALSE)),"",VLOOKUP(E220,労務比率,#REF!,FALSE))</f>
        <v/>
      </c>
      <c r="H220" s="4" t="str">
        <f>IF(ISERROR(VLOOKUP(E220,労務比率,#REF!+1,FALSE)),"",VLOOKUP(E220,労務比率,#REF!+1,FALSE))</f>
        <v/>
      </c>
      <c r="I220" s="4" t="e">
        <f>#REF!</f>
        <v>#REF!</v>
      </c>
      <c r="J220" s="4" t="e">
        <f>#REF!</f>
        <v>#REF!</v>
      </c>
      <c r="K220" s="4" t="e">
        <f>#REF!</f>
        <v>#REF!</v>
      </c>
      <c r="L220" s="4">
        <f t="shared" si="30"/>
        <v>0</v>
      </c>
      <c r="M220" s="4">
        <f t="shared" si="32"/>
        <v>0</v>
      </c>
      <c r="N220" s="4" t="e">
        <f t="shared" si="31"/>
        <v>#REF!</v>
      </c>
      <c r="O220" s="4" t="e">
        <f t="shared" si="33"/>
        <v>#REF!</v>
      </c>
      <c r="R220" s="4" t="e">
        <f>IF(AND(J220=0,C220&gt;=設定シート!E$85,C220&lt;=設定シート!G$85),1,0)</f>
        <v>#REF!</v>
      </c>
    </row>
    <row r="221" spans="1:18" ht="15" customHeight="1" x14ac:dyDescent="0.15">
      <c r="B221" s="4">
        <v>5</v>
      </c>
      <c r="C221" s="4" t="e">
        <f>#REF!</f>
        <v>#REF!</v>
      </c>
      <c r="E221" s="4" t="e">
        <f>#REF!</f>
        <v>#REF!</v>
      </c>
      <c r="F221" s="4" t="e">
        <f>#REF!</f>
        <v>#REF!</v>
      </c>
      <c r="G221" s="4" t="str">
        <f>IF(ISERROR(VLOOKUP(E221,労務比率,#REF!,FALSE)),"",VLOOKUP(E221,労務比率,#REF!,FALSE))</f>
        <v/>
      </c>
      <c r="H221" s="4" t="str">
        <f>IF(ISERROR(VLOOKUP(E221,労務比率,#REF!+1,FALSE)),"",VLOOKUP(E221,労務比率,#REF!+1,FALSE))</f>
        <v/>
      </c>
      <c r="I221" s="4" t="e">
        <f>#REF!</f>
        <v>#REF!</v>
      </c>
      <c r="J221" s="4" t="e">
        <f>#REF!</f>
        <v>#REF!</v>
      </c>
      <c r="K221" s="4" t="e">
        <f>#REF!</f>
        <v>#REF!</v>
      </c>
      <c r="L221" s="4">
        <f t="shared" si="30"/>
        <v>0</v>
      </c>
      <c r="M221" s="4">
        <f t="shared" si="32"/>
        <v>0</v>
      </c>
      <c r="N221" s="4" t="e">
        <f t="shared" si="31"/>
        <v>#REF!</v>
      </c>
      <c r="O221" s="4" t="e">
        <f t="shared" si="33"/>
        <v>#REF!</v>
      </c>
      <c r="R221" s="4" t="e">
        <f>IF(AND(J221=0,C221&gt;=設定シート!E$85,C221&lt;=設定シート!G$85),1,0)</f>
        <v>#REF!</v>
      </c>
    </row>
    <row r="222" spans="1:18" ht="15" customHeight="1" x14ac:dyDescent="0.15">
      <c r="B222" s="4">
        <v>6</v>
      </c>
      <c r="C222" s="4" t="e">
        <f>#REF!</f>
        <v>#REF!</v>
      </c>
      <c r="E222" s="4" t="e">
        <f>#REF!</f>
        <v>#REF!</v>
      </c>
      <c r="F222" s="4" t="e">
        <f>#REF!</f>
        <v>#REF!</v>
      </c>
      <c r="G222" s="4" t="str">
        <f>IF(ISERROR(VLOOKUP(E222,労務比率,#REF!,FALSE)),"",VLOOKUP(E222,労務比率,#REF!,FALSE))</f>
        <v/>
      </c>
      <c r="H222" s="4" t="str">
        <f>IF(ISERROR(VLOOKUP(E222,労務比率,#REF!+1,FALSE)),"",VLOOKUP(E222,労務比率,#REF!+1,FALSE))</f>
        <v/>
      </c>
      <c r="I222" s="4" t="e">
        <f>#REF!</f>
        <v>#REF!</v>
      </c>
      <c r="J222" s="4" t="e">
        <f>#REF!</f>
        <v>#REF!</v>
      </c>
      <c r="K222" s="4" t="e">
        <f>#REF!</f>
        <v>#REF!</v>
      </c>
      <c r="L222" s="4">
        <f t="shared" si="30"/>
        <v>0</v>
      </c>
      <c r="M222" s="4">
        <f t="shared" si="32"/>
        <v>0</v>
      </c>
      <c r="N222" s="4" t="e">
        <f t="shared" si="31"/>
        <v>#REF!</v>
      </c>
      <c r="O222" s="4" t="e">
        <f t="shared" si="33"/>
        <v>#REF!</v>
      </c>
      <c r="R222" s="4" t="e">
        <f>IF(AND(J222=0,C222&gt;=設定シート!E$85,C222&lt;=設定シート!G$85),1,0)</f>
        <v>#REF!</v>
      </c>
    </row>
    <row r="223" spans="1:18" ht="15" customHeight="1" x14ac:dyDescent="0.15">
      <c r="B223" s="4">
        <v>7</v>
      </c>
      <c r="C223" s="4" t="e">
        <f>#REF!</f>
        <v>#REF!</v>
      </c>
      <c r="E223" s="4" t="e">
        <f>#REF!</f>
        <v>#REF!</v>
      </c>
      <c r="F223" s="4" t="e">
        <f>#REF!</f>
        <v>#REF!</v>
      </c>
      <c r="G223" s="4" t="str">
        <f>IF(ISERROR(VLOOKUP(E223,労務比率,#REF!,FALSE)),"",VLOOKUP(E223,労務比率,#REF!,FALSE))</f>
        <v/>
      </c>
      <c r="H223" s="4" t="str">
        <f>IF(ISERROR(VLOOKUP(E223,労務比率,#REF!+1,FALSE)),"",VLOOKUP(E223,労務比率,#REF!+1,FALSE))</f>
        <v/>
      </c>
      <c r="I223" s="4" t="e">
        <f>#REF!</f>
        <v>#REF!</v>
      </c>
      <c r="J223" s="4" t="e">
        <f>#REF!</f>
        <v>#REF!</v>
      </c>
      <c r="K223" s="4" t="e">
        <f>#REF!</f>
        <v>#REF!</v>
      </c>
      <c r="L223" s="4">
        <f t="shared" si="30"/>
        <v>0</v>
      </c>
      <c r="M223" s="4">
        <f t="shared" si="32"/>
        <v>0</v>
      </c>
      <c r="N223" s="4" t="e">
        <f t="shared" si="31"/>
        <v>#REF!</v>
      </c>
      <c r="O223" s="4" t="e">
        <f t="shared" si="33"/>
        <v>#REF!</v>
      </c>
      <c r="R223" s="4" t="e">
        <f>IF(AND(J223=0,C223&gt;=設定シート!E$85,C223&lt;=設定シート!G$85),1,0)</f>
        <v>#REF!</v>
      </c>
    </row>
    <row r="224" spans="1:18" ht="15" customHeight="1" x14ac:dyDescent="0.15">
      <c r="B224" s="4">
        <v>8</v>
      </c>
      <c r="C224" s="4" t="e">
        <f>#REF!</f>
        <v>#REF!</v>
      </c>
      <c r="E224" s="4" t="e">
        <f>#REF!</f>
        <v>#REF!</v>
      </c>
      <c r="F224" s="4" t="e">
        <f>#REF!</f>
        <v>#REF!</v>
      </c>
      <c r="G224" s="4" t="str">
        <f>IF(ISERROR(VLOOKUP(E224,労務比率,#REF!,FALSE)),"",VLOOKUP(E224,労務比率,#REF!,FALSE))</f>
        <v/>
      </c>
      <c r="H224" s="4" t="str">
        <f>IF(ISERROR(VLOOKUP(E224,労務比率,#REF!+1,FALSE)),"",VLOOKUP(E224,労務比率,#REF!+1,FALSE))</f>
        <v/>
      </c>
      <c r="I224" s="4" t="e">
        <f>#REF!</f>
        <v>#REF!</v>
      </c>
      <c r="J224" s="4" t="e">
        <f>#REF!</f>
        <v>#REF!</v>
      </c>
      <c r="K224" s="4" t="e">
        <f>#REF!</f>
        <v>#REF!</v>
      </c>
      <c r="L224" s="4">
        <f t="shared" si="30"/>
        <v>0</v>
      </c>
      <c r="M224" s="4">
        <f t="shared" si="32"/>
        <v>0</v>
      </c>
      <c r="N224" s="4" t="e">
        <f t="shared" si="31"/>
        <v>#REF!</v>
      </c>
      <c r="O224" s="4" t="e">
        <f t="shared" si="33"/>
        <v>#REF!</v>
      </c>
      <c r="R224" s="4" t="e">
        <f>IF(AND(J224=0,C224&gt;=設定シート!E$85,C224&lt;=設定シート!G$85),1,0)</f>
        <v>#REF!</v>
      </c>
    </row>
    <row r="225" spans="1:18" ht="15" customHeight="1" x14ac:dyDescent="0.15">
      <c r="B225" s="4">
        <v>9</v>
      </c>
      <c r="C225" s="4" t="e">
        <f>#REF!</f>
        <v>#REF!</v>
      </c>
      <c r="E225" s="4" t="e">
        <f>#REF!</f>
        <v>#REF!</v>
      </c>
      <c r="F225" s="4" t="e">
        <f>#REF!</f>
        <v>#REF!</v>
      </c>
      <c r="G225" s="4" t="str">
        <f>IF(ISERROR(VLOOKUP(E225,労務比率,#REF!,FALSE)),"",VLOOKUP(E225,労務比率,#REF!,FALSE))</f>
        <v/>
      </c>
      <c r="H225" s="4" t="str">
        <f>IF(ISERROR(VLOOKUP(E225,労務比率,#REF!+1,FALSE)),"",VLOOKUP(E225,労務比率,#REF!+1,FALSE))</f>
        <v/>
      </c>
      <c r="I225" s="4" t="e">
        <f>#REF!</f>
        <v>#REF!</v>
      </c>
      <c r="J225" s="4" t="e">
        <f>#REF!</f>
        <v>#REF!</v>
      </c>
      <c r="K225" s="4" t="e">
        <f>#REF!</f>
        <v>#REF!</v>
      </c>
      <c r="L225" s="4">
        <f t="shared" si="30"/>
        <v>0</v>
      </c>
      <c r="M225" s="4">
        <f t="shared" si="32"/>
        <v>0</v>
      </c>
      <c r="N225" s="4" t="e">
        <f t="shared" si="31"/>
        <v>#REF!</v>
      </c>
      <c r="O225" s="4" t="e">
        <f t="shared" si="33"/>
        <v>#REF!</v>
      </c>
      <c r="R225" s="4" t="e">
        <f>IF(AND(J225=0,C225&gt;=設定シート!E$85,C225&lt;=設定シート!G$85),1,0)</f>
        <v>#REF!</v>
      </c>
    </row>
    <row r="226" spans="1:18" ht="15" customHeight="1" x14ac:dyDescent="0.15">
      <c r="A226" s="4">
        <v>21</v>
      </c>
      <c r="B226" s="4">
        <v>1</v>
      </c>
      <c r="C226" s="4" t="e">
        <f>#REF!</f>
        <v>#REF!</v>
      </c>
      <c r="E226" s="4" t="e">
        <f>#REF!</f>
        <v>#REF!</v>
      </c>
      <c r="F226" s="4" t="e">
        <f>#REF!</f>
        <v>#REF!</v>
      </c>
      <c r="G226" s="4" t="str">
        <f>IF(ISERROR(VLOOKUP(E226,労務比率,#REF!,FALSE)),"",VLOOKUP(E226,労務比率,#REF!,FALSE))</f>
        <v/>
      </c>
      <c r="H226" s="4" t="str">
        <f>IF(ISERROR(VLOOKUP(E226,労務比率,#REF!+1,FALSE)),"",VLOOKUP(E226,労務比率,#REF!+1,FALSE))</f>
        <v/>
      </c>
      <c r="I226" s="4" t="e">
        <f>#REF!</f>
        <v>#REF!</v>
      </c>
      <c r="J226" s="4" t="e">
        <f>#REF!</f>
        <v>#REF!</v>
      </c>
      <c r="K226" s="4" t="e">
        <f>#REF!</f>
        <v>#REF!</v>
      </c>
      <c r="L226" s="4">
        <f t="shared" si="30"/>
        <v>0</v>
      </c>
      <c r="M226" s="4">
        <f t="shared" si="32"/>
        <v>0</v>
      </c>
      <c r="N226" s="4" t="e">
        <f t="shared" si="31"/>
        <v>#REF!</v>
      </c>
      <c r="O226" s="4" t="e">
        <f t="shared" si="33"/>
        <v>#REF!</v>
      </c>
      <c r="P226" s="4">
        <f>INT(SUMIF(O226:O234,0,I226:I234)*105/108)</f>
        <v>0</v>
      </c>
      <c r="Q226" s="4">
        <f>INT(P226*IF(COUNTIF(R226:R234,1)=0,0,SUMIF(R226:R234,1,G226:G234)/COUNTIF(R226:R234,1))/100)</f>
        <v>0</v>
      </c>
      <c r="R226" s="4" t="e">
        <f>IF(AND(J226=0,C226&gt;=設定シート!E$85,C226&lt;=設定シート!G$85),1,0)</f>
        <v>#REF!</v>
      </c>
    </row>
    <row r="227" spans="1:18" ht="15" customHeight="1" x14ac:dyDescent="0.15">
      <c r="B227" s="4">
        <v>2</v>
      </c>
      <c r="C227" s="4" t="e">
        <f>#REF!</f>
        <v>#REF!</v>
      </c>
      <c r="E227" s="4" t="e">
        <f>#REF!</f>
        <v>#REF!</v>
      </c>
      <c r="F227" s="4" t="e">
        <f>#REF!</f>
        <v>#REF!</v>
      </c>
      <c r="G227" s="4" t="str">
        <f>IF(ISERROR(VLOOKUP(E227,労務比率,#REF!,FALSE)),"",VLOOKUP(E227,労務比率,#REF!,FALSE))</f>
        <v/>
      </c>
      <c r="H227" s="4" t="str">
        <f>IF(ISERROR(VLOOKUP(E227,労務比率,#REF!+1,FALSE)),"",VLOOKUP(E227,労務比率,#REF!+1,FALSE))</f>
        <v/>
      </c>
      <c r="I227" s="4" t="e">
        <f>#REF!</f>
        <v>#REF!</v>
      </c>
      <c r="J227" s="4" t="e">
        <f>#REF!</f>
        <v>#REF!</v>
      </c>
      <c r="K227" s="4" t="e">
        <f>#REF!</f>
        <v>#REF!</v>
      </c>
      <c r="L227" s="4">
        <f t="shared" si="30"/>
        <v>0</v>
      </c>
      <c r="M227" s="4">
        <f t="shared" si="32"/>
        <v>0</v>
      </c>
      <c r="N227" s="4" t="e">
        <f t="shared" si="31"/>
        <v>#REF!</v>
      </c>
      <c r="O227" s="4" t="e">
        <f t="shared" si="33"/>
        <v>#REF!</v>
      </c>
      <c r="R227" s="4" t="e">
        <f>IF(AND(J227=0,C227&gt;=設定シート!E$85,C227&lt;=設定シート!G$85),1,0)</f>
        <v>#REF!</v>
      </c>
    </row>
    <row r="228" spans="1:18" ht="15" customHeight="1" x14ac:dyDescent="0.15">
      <c r="B228" s="4">
        <v>3</v>
      </c>
      <c r="C228" s="4" t="e">
        <f>#REF!</f>
        <v>#REF!</v>
      </c>
      <c r="E228" s="4" t="e">
        <f>#REF!</f>
        <v>#REF!</v>
      </c>
      <c r="F228" s="4" t="e">
        <f>#REF!</f>
        <v>#REF!</v>
      </c>
      <c r="G228" s="4" t="str">
        <f>IF(ISERROR(VLOOKUP(E228,労務比率,#REF!,FALSE)),"",VLOOKUP(E228,労務比率,#REF!,FALSE))</f>
        <v/>
      </c>
      <c r="H228" s="4" t="str">
        <f>IF(ISERROR(VLOOKUP(E228,労務比率,#REF!+1,FALSE)),"",VLOOKUP(E228,労務比率,#REF!+1,FALSE))</f>
        <v/>
      </c>
      <c r="I228" s="4" t="e">
        <f>#REF!</f>
        <v>#REF!</v>
      </c>
      <c r="J228" s="4" t="e">
        <f>#REF!</f>
        <v>#REF!</v>
      </c>
      <c r="K228" s="4" t="e">
        <f>#REF!</f>
        <v>#REF!</v>
      </c>
      <c r="L228" s="4">
        <f t="shared" si="30"/>
        <v>0</v>
      </c>
      <c r="M228" s="4">
        <f t="shared" si="32"/>
        <v>0</v>
      </c>
      <c r="N228" s="4" t="e">
        <f t="shared" si="31"/>
        <v>#REF!</v>
      </c>
      <c r="O228" s="4" t="e">
        <f t="shared" si="33"/>
        <v>#REF!</v>
      </c>
      <c r="R228" s="4" t="e">
        <f>IF(AND(J228=0,C228&gt;=設定シート!E$85,C228&lt;=設定シート!G$85),1,0)</f>
        <v>#REF!</v>
      </c>
    </row>
    <row r="229" spans="1:18" ht="15" customHeight="1" x14ac:dyDescent="0.15">
      <c r="B229" s="4">
        <v>4</v>
      </c>
      <c r="C229" s="4" t="e">
        <f>#REF!</f>
        <v>#REF!</v>
      </c>
      <c r="E229" s="4" t="e">
        <f>#REF!</f>
        <v>#REF!</v>
      </c>
      <c r="F229" s="4" t="e">
        <f>#REF!</f>
        <v>#REF!</v>
      </c>
      <c r="G229" s="4" t="str">
        <f>IF(ISERROR(VLOOKUP(E229,労務比率,#REF!,FALSE)),"",VLOOKUP(E229,労務比率,#REF!,FALSE))</f>
        <v/>
      </c>
      <c r="H229" s="4" t="str">
        <f>IF(ISERROR(VLOOKUP(E229,労務比率,#REF!+1,FALSE)),"",VLOOKUP(E229,労務比率,#REF!+1,FALSE))</f>
        <v/>
      </c>
      <c r="I229" s="4" t="e">
        <f>#REF!</f>
        <v>#REF!</v>
      </c>
      <c r="J229" s="4" t="e">
        <f>#REF!</f>
        <v>#REF!</v>
      </c>
      <c r="K229" s="4" t="e">
        <f>#REF!</f>
        <v>#REF!</v>
      </c>
      <c r="L229" s="4">
        <f t="shared" si="30"/>
        <v>0</v>
      </c>
      <c r="M229" s="4">
        <f t="shared" si="32"/>
        <v>0</v>
      </c>
      <c r="N229" s="4" t="e">
        <f t="shared" si="31"/>
        <v>#REF!</v>
      </c>
      <c r="O229" s="4" t="e">
        <f t="shared" si="33"/>
        <v>#REF!</v>
      </c>
      <c r="R229" s="4" t="e">
        <f>IF(AND(J229=0,C229&gt;=設定シート!E$85,C229&lt;=設定シート!G$85),1,0)</f>
        <v>#REF!</v>
      </c>
    </row>
    <row r="230" spans="1:18" ht="15" customHeight="1" x14ac:dyDescent="0.15">
      <c r="B230" s="4">
        <v>5</v>
      </c>
      <c r="C230" s="4" t="e">
        <f>#REF!</f>
        <v>#REF!</v>
      </c>
      <c r="E230" s="4" t="e">
        <f>#REF!</f>
        <v>#REF!</v>
      </c>
      <c r="F230" s="4" t="e">
        <f>#REF!</f>
        <v>#REF!</v>
      </c>
      <c r="G230" s="4" t="str">
        <f>IF(ISERROR(VLOOKUP(E230,労務比率,#REF!,FALSE)),"",VLOOKUP(E230,労務比率,#REF!,FALSE))</f>
        <v/>
      </c>
      <c r="H230" s="4" t="str">
        <f>IF(ISERROR(VLOOKUP(E230,労務比率,#REF!+1,FALSE)),"",VLOOKUP(E230,労務比率,#REF!+1,FALSE))</f>
        <v/>
      </c>
      <c r="I230" s="4" t="e">
        <f>#REF!</f>
        <v>#REF!</v>
      </c>
      <c r="J230" s="4" t="e">
        <f>#REF!</f>
        <v>#REF!</v>
      </c>
      <c r="K230" s="4" t="e">
        <f>#REF!</f>
        <v>#REF!</v>
      </c>
      <c r="L230" s="4">
        <f t="shared" si="30"/>
        <v>0</v>
      </c>
      <c r="M230" s="4">
        <f t="shared" si="32"/>
        <v>0</v>
      </c>
      <c r="N230" s="4" t="e">
        <f t="shared" si="31"/>
        <v>#REF!</v>
      </c>
      <c r="O230" s="4" t="e">
        <f t="shared" si="33"/>
        <v>#REF!</v>
      </c>
      <c r="R230" s="4" t="e">
        <f>IF(AND(J230=0,C230&gt;=設定シート!E$85,C230&lt;=設定シート!G$85),1,0)</f>
        <v>#REF!</v>
      </c>
    </row>
    <row r="231" spans="1:18" ht="15" customHeight="1" x14ac:dyDescent="0.15">
      <c r="B231" s="4">
        <v>6</v>
      </c>
      <c r="C231" s="4" t="e">
        <f>#REF!</f>
        <v>#REF!</v>
      </c>
      <c r="E231" s="4" t="e">
        <f>#REF!</f>
        <v>#REF!</v>
      </c>
      <c r="F231" s="4" t="e">
        <f>#REF!</f>
        <v>#REF!</v>
      </c>
      <c r="G231" s="4" t="str">
        <f>IF(ISERROR(VLOOKUP(E231,労務比率,#REF!,FALSE)),"",VLOOKUP(E231,労務比率,#REF!,FALSE))</f>
        <v/>
      </c>
      <c r="H231" s="4" t="str">
        <f>IF(ISERROR(VLOOKUP(E231,労務比率,#REF!+1,FALSE)),"",VLOOKUP(E231,労務比率,#REF!+1,FALSE))</f>
        <v/>
      </c>
      <c r="I231" s="4" t="e">
        <f>#REF!</f>
        <v>#REF!</v>
      </c>
      <c r="J231" s="4" t="e">
        <f>#REF!</f>
        <v>#REF!</v>
      </c>
      <c r="K231" s="4" t="e">
        <f>#REF!</f>
        <v>#REF!</v>
      </c>
      <c r="L231" s="4">
        <f t="shared" si="30"/>
        <v>0</v>
      </c>
      <c r="M231" s="4">
        <f t="shared" si="32"/>
        <v>0</v>
      </c>
      <c r="N231" s="4" t="e">
        <f t="shared" si="31"/>
        <v>#REF!</v>
      </c>
      <c r="O231" s="4" t="e">
        <f t="shared" si="33"/>
        <v>#REF!</v>
      </c>
      <c r="R231" s="4" t="e">
        <f>IF(AND(J231=0,C231&gt;=設定シート!E$85,C231&lt;=設定シート!G$85),1,0)</f>
        <v>#REF!</v>
      </c>
    </row>
    <row r="232" spans="1:18" ht="15" customHeight="1" x14ac:dyDescent="0.15">
      <c r="B232" s="4">
        <v>7</v>
      </c>
      <c r="C232" s="4" t="e">
        <f>#REF!</f>
        <v>#REF!</v>
      </c>
      <c r="E232" s="4" t="e">
        <f>#REF!</f>
        <v>#REF!</v>
      </c>
      <c r="F232" s="4" t="e">
        <f>#REF!</f>
        <v>#REF!</v>
      </c>
      <c r="G232" s="4" t="str">
        <f>IF(ISERROR(VLOOKUP(E232,労務比率,#REF!,FALSE)),"",VLOOKUP(E232,労務比率,#REF!,FALSE))</f>
        <v/>
      </c>
      <c r="H232" s="4" t="str">
        <f>IF(ISERROR(VLOOKUP(E232,労務比率,#REF!+1,FALSE)),"",VLOOKUP(E232,労務比率,#REF!+1,FALSE))</f>
        <v/>
      </c>
      <c r="I232" s="4" t="e">
        <f>#REF!</f>
        <v>#REF!</v>
      </c>
      <c r="J232" s="4" t="e">
        <f>#REF!</f>
        <v>#REF!</v>
      </c>
      <c r="K232" s="4" t="e">
        <f>#REF!</f>
        <v>#REF!</v>
      </c>
      <c r="L232" s="4">
        <f t="shared" si="30"/>
        <v>0</v>
      </c>
      <c r="M232" s="4">
        <f t="shared" si="32"/>
        <v>0</v>
      </c>
      <c r="N232" s="4" t="e">
        <f t="shared" si="31"/>
        <v>#REF!</v>
      </c>
      <c r="O232" s="4" t="e">
        <f t="shared" si="33"/>
        <v>#REF!</v>
      </c>
      <c r="R232" s="4" t="e">
        <f>IF(AND(J232=0,C232&gt;=設定シート!E$85,C232&lt;=設定シート!G$85),1,0)</f>
        <v>#REF!</v>
      </c>
    </row>
    <row r="233" spans="1:18" ht="15" customHeight="1" x14ac:dyDescent="0.15">
      <c r="B233" s="4">
        <v>8</v>
      </c>
      <c r="C233" s="4" t="e">
        <f>#REF!</f>
        <v>#REF!</v>
      </c>
      <c r="E233" s="4" t="e">
        <f>#REF!</f>
        <v>#REF!</v>
      </c>
      <c r="F233" s="4" t="e">
        <f>#REF!</f>
        <v>#REF!</v>
      </c>
      <c r="G233" s="4" t="str">
        <f>IF(ISERROR(VLOOKUP(E233,労務比率,#REF!,FALSE)),"",VLOOKUP(E233,労務比率,#REF!,FALSE))</f>
        <v/>
      </c>
      <c r="H233" s="4" t="str">
        <f>IF(ISERROR(VLOOKUP(E233,労務比率,#REF!+1,FALSE)),"",VLOOKUP(E233,労務比率,#REF!+1,FALSE))</f>
        <v/>
      </c>
      <c r="I233" s="4" t="e">
        <f>#REF!</f>
        <v>#REF!</v>
      </c>
      <c r="J233" s="4" t="e">
        <f>#REF!</f>
        <v>#REF!</v>
      </c>
      <c r="K233" s="4" t="e">
        <f>#REF!</f>
        <v>#REF!</v>
      </c>
      <c r="L233" s="4">
        <f t="shared" si="30"/>
        <v>0</v>
      </c>
      <c r="M233" s="4">
        <f t="shared" si="32"/>
        <v>0</v>
      </c>
      <c r="N233" s="4" t="e">
        <f t="shared" si="31"/>
        <v>#REF!</v>
      </c>
      <c r="O233" s="4" t="e">
        <f t="shared" si="33"/>
        <v>#REF!</v>
      </c>
      <c r="R233" s="4" t="e">
        <f>IF(AND(J233=0,C233&gt;=設定シート!E$85,C233&lt;=設定シート!G$85),1,0)</f>
        <v>#REF!</v>
      </c>
    </row>
    <row r="234" spans="1:18" ht="15" customHeight="1" x14ac:dyDescent="0.15">
      <c r="B234" s="4">
        <v>9</v>
      </c>
      <c r="C234" s="4" t="e">
        <f>#REF!</f>
        <v>#REF!</v>
      </c>
      <c r="E234" s="4" t="e">
        <f>#REF!</f>
        <v>#REF!</v>
      </c>
      <c r="F234" s="4" t="e">
        <f>#REF!</f>
        <v>#REF!</v>
      </c>
      <c r="G234" s="4" t="str">
        <f>IF(ISERROR(VLOOKUP(E234,労務比率,#REF!,FALSE)),"",VLOOKUP(E234,労務比率,#REF!,FALSE))</f>
        <v/>
      </c>
      <c r="H234" s="4" t="str">
        <f>IF(ISERROR(VLOOKUP(E234,労務比率,#REF!+1,FALSE)),"",VLOOKUP(E234,労務比率,#REF!+1,FALSE))</f>
        <v/>
      </c>
      <c r="I234" s="4" t="e">
        <f>#REF!</f>
        <v>#REF!</v>
      </c>
      <c r="J234" s="4" t="e">
        <f>#REF!</f>
        <v>#REF!</v>
      </c>
      <c r="K234" s="4" t="e">
        <f>#REF!</f>
        <v>#REF!</v>
      </c>
      <c r="L234" s="4">
        <f t="shared" si="30"/>
        <v>0</v>
      </c>
      <c r="M234" s="4">
        <f t="shared" si="32"/>
        <v>0</v>
      </c>
      <c r="N234" s="4" t="e">
        <f t="shared" si="31"/>
        <v>#REF!</v>
      </c>
      <c r="O234" s="4" t="e">
        <f t="shared" si="33"/>
        <v>#REF!</v>
      </c>
      <c r="R234" s="4" t="e">
        <f>IF(AND(J234=0,C234&gt;=設定シート!E$85,C234&lt;=設定シート!G$85),1,0)</f>
        <v>#REF!</v>
      </c>
    </row>
    <row r="235" spans="1:18" ht="15" customHeight="1" x14ac:dyDescent="0.15">
      <c r="A235" s="4">
        <v>22</v>
      </c>
      <c r="B235" s="4">
        <v>1</v>
      </c>
      <c r="C235" s="4" t="e">
        <f>#REF!</f>
        <v>#REF!</v>
      </c>
      <c r="E235" s="4" t="e">
        <f>#REF!</f>
        <v>#REF!</v>
      </c>
      <c r="F235" s="4" t="e">
        <f>#REF!</f>
        <v>#REF!</v>
      </c>
      <c r="G235" s="4" t="str">
        <f>IF(ISERROR(VLOOKUP(E235,労務比率,#REF!,FALSE)),"",VLOOKUP(E235,労務比率,#REF!,FALSE))</f>
        <v/>
      </c>
      <c r="H235" s="4" t="str">
        <f>IF(ISERROR(VLOOKUP(E235,労務比率,#REF!+1,FALSE)),"",VLOOKUP(E235,労務比率,#REF!+1,FALSE))</f>
        <v/>
      </c>
      <c r="I235" s="4" t="e">
        <f>#REF!</f>
        <v>#REF!</v>
      </c>
      <c r="J235" s="4" t="e">
        <f>#REF!</f>
        <v>#REF!</v>
      </c>
      <c r="K235" s="4" t="e">
        <f>#REF!</f>
        <v>#REF!</v>
      </c>
      <c r="L235" s="4">
        <f t="shared" si="30"/>
        <v>0</v>
      </c>
      <c r="M235" s="4">
        <f t="shared" si="32"/>
        <v>0</v>
      </c>
      <c r="N235" s="4" t="e">
        <f t="shared" si="31"/>
        <v>#REF!</v>
      </c>
      <c r="O235" s="4" t="e">
        <f t="shared" si="33"/>
        <v>#REF!</v>
      </c>
      <c r="P235" s="4">
        <f>INT(SUMIF(O235:O243,0,I235:I243)*105/108)</f>
        <v>0</v>
      </c>
      <c r="Q235" s="4">
        <f>INT(P235*IF(COUNTIF(R235:R243,1)=0,0,SUMIF(R235:R243,1,G235:G243)/COUNTIF(R235:R243,1))/100)</f>
        <v>0</v>
      </c>
      <c r="R235" s="4" t="e">
        <f>IF(AND(J235=0,C235&gt;=設定シート!E$85,C235&lt;=設定シート!G$85),1,0)</f>
        <v>#REF!</v>
      </c>
    </row>
    <row r="236" spans="1:18" ht="15" customHeight="1" x14ac:dyDescent="0.15">
      <c r="B236" s="4">
        <v>2</v>
      </c>
      <c r="C236" s="4" t="e">
        <f>#REF!</f>
        <v>#REF!</v>
      </c>
      <c r="E236" s="4" t="e">
        <f>#REF!</f>
        <v>#REF!</v>
      </c>
      <c r="F236" s="4" t="e">
        <f>#REF!</f>
        <v>#REF!</v>
      </c>
      <c r="G236" s="4" t="str">
        <f>IF(ISERROR(VLOOKUP(E236,労務比率,#REF!,FALSE)),"",VLOOKUP(E236,労務比率,#REF!,FALSE))</f>
        <v/>
      </c>
      <c r="H236" s="4" t="str">
        <f>IF(ISERROR(VLOOKUP(E236,労務比率,#REF!+1,FALSE)),"",VLOOKUP(E236,労務比率,#REF!+1,FALSE))</f>
        <v/>
      </c>
      <c r="I236" s="4" t="e">
        <f>#REF!</f>
        <v>#REF!</v>
      </c>
      <c r="J236" s="4" t="e">
        <f>#REF!</f>
        <v>#REF!</v>
      </c>
      <c r="K236" s="4" t="e">
        <f>#REF!</f>
        <v>#REF!</v>
      </c>
      <c r="L236" s="4">
        <f t="shared" si="30"/>
        <v>0</v>
      </c>
      <c r="M236" s="4">
        <f t="shared" si="32"/>
        <v>0</v>
      </c>
      <c r="N236" s="4" t="e">
        <f t="shared" si="31"/>
        <v>#REF!</v>
      </c>
      <c r="O236" s="4" t="e">
        <f t="shared" si="33"/>
        <v>#REF!</v>
      </c>
      <c r="R236" s="4" t="e">
        <f>IF(AND(J236=0,C236&gt;=設定シート!E$85,C236&lt;=設定シート!G$85),1,0)</f>
        <v>#REF!</v>
      </c>
    </row>
    <row r="237" spans="1:18" ht="15" customHeight="1" x14ac:dyDescent="0.15">
      <c r="B237" s="4">
        <v>3</v>
      </c>
      <c r="C237" s="4" t="e">
        <f>#REF!</f>
        <v>#REF!</v>
      </c>
      <c r="E237" s="4" t="e">
        <f>#REF!</f>
        <v>#REF!</v>
      </c>
      <c r="F237" s="4" t="e">
        <f>#REF!</f>
        <v>#REF!</v>
      </c>
      <c r="G237" s="4" t="str">
        <f>IF(ISERROR(VLOOKUP(E237,労務比率,#REF!,FALSE)),"",VLOOKUP(E237,労務比率,#REF!,FALSE))</f>
        <v/>
      </c>
      <c r="H237" s="4" t="str">
        <f>IF(ISERROR(VLOOKUP(E237,労務比率,#REF!+1,FALSE)),"",VLOOKUP(E237,労務比率,#REF!+1,FALSE))</f>
        <v/>
      </c>
      <c r="I237" s="4" t="e">
        <f>#REF!</f>
        <v>#REF!</v>
      </c>
      <c r="J237" s="4" t="e">
        <f>#REF!</f>
        <v>#REF!</v>
      </c>
      <c r="K237" s="4" t="e">
        <f>#REF!</f>
        <v>#REF!</v>
      </c>
      <c r="L237" s="4">
        <f t="shared" si="30"/>
        <v>0</v>
      </c>
      <c r="M237" s="4">
        <f t="shared" si="32"/>
        <v>0</v>
      </c>
      <c r="N237" s="4" t="e">
        <f t="shared" si="31"/>
        <v>#REF!</v>
      </c>
      <c r="O237" s="4" t="e">
        <f t="shared" si="33"/>
        <v>#REF!</v>
      </c>
      <c r="R237" s="4" t="e">
        <f>IF(AND(J237=0,C237&gt;=設定シート!E$85,C237&lt;=設定シート!G$85),1,0)</f>
        <v>#REF!</v>
      </c>
    </row>
    <row r="238" spans="1:18" ht="15" customHeight="1" x14ac:dyDescent="0.15">
      <c r="B238" s="4">
        <v>4</v>
      </c>
      <c r="C238" s="4" t="e">
        <f>#REF!</f>
        <v>#REF!</v>
      </c>
      <c r="E238" s="4" t="e">
        <f>#REF!</f>
        <v>#REF!</v>
      </c>
      <c r="F238" s="4" t="e">
        <f>#REF!</f>
        <v>#REF!</v>
      </c>
      <c r="G238" s="4" t="str">
        <f>IF(ISERROR(VLOOKUP(E238,労務比率,#REF!,FALSE)),"",VLOOKUP(E238,労務比率,#REF!,FALSE))</f>
        <v/>
      </c>
      <c r="H238" s="4" t="str">
        <f>IF(ISERROR(VLOOKUP(E238,労務比率,#REF!+1,FALSE)),"",VLOOKUP(E238,労務比率,#REF!+1,FALSE))</f>
        <v/>
      </c>
      <c r="I238" s="4" t="e">
        <f>#REF!</f>
        <v>#REF!</v>
      </c>
      <c r="J238" s="4" t="e">
        <f>#REF!</f>
        <v>#REF!</v>
      </c>
      <c r="K238" s="4" t="e">
        <f>#REF!</f>
        <v>#REF!</v>
      </c>
      <c r="L238" s="4">
        <f t="shared" si="30"/>
        <v>0</v>
      </c>
      <c r="M238" s="4">
        <f t="shared" si="32"/>
        <v>0</v>
      </c>
      <c r="N238" s="4" t="e">
        <f t="shared" si="31"/>
        <v>#REF!</v>
      </c>
      <c r="O238" s="4" t="e">
        <f t="shared" si="33"/>
        <v>#REF!</v>
      </c>
      <c r="R238" s="4" t="e">
        <f>IF(AND(J238=0,C238&gt;=設定シート!E$85,C238&lt;=設定シート!G$85),1,0)</f>
        <v>#REF!</v>
      </c>
    </row>
    <row r="239" spans="1:18" ht="15" customHeight="1" x14ac:dyDescent="0.15">
      <c r="B239" s="4">
        <v>5</v>
      </c>
      <c r="C239" s="4" t="e">
        <f>#REF!</f>
        <v>#REF!</v>
      </c>
      <c r="E239" s="4" t="e">
        <f>#REF!</f>
        <v>#REF!</v>
      </c>
      <c r="F239" s="4" t="e">
        <f>#REF!</f>
        <v>#REF!</v>
      </c>
      <c r="G239" s="4" t="str">
        <f>IF(ISERROR(VLOOKUP(E239,労務比率,#REF!,FALSE)),"",VLOOKUP(E239,労務比率,#REF!,FALSE))</f>
        <v/>
      </c>
      <c r="H239" s="4" t="str">
        <f>IF(ISERROR(VLOOKUP(E239,労務比率,#REF!+1,FALSE)),"",VLOOKUP(E239,労務比率,#REF!+1,FALSE))</f>
        <v/>
      </c>
      <c r="I239" s="4" t="e">
        <f>#REF!</f>
        <v>#REF!</v>
      </c>
      <c r="J239" s="4" t="e">
        <f>#REF!</f>
        <v>#REF!</v>
      </c>
      <c r="K239" s="4" t="e">
        <f>#REF!</f>
        <v>#REF!</v>
      </c>
      <c r="L239" s="4">
        <f t="shared" si="30"/>
        <v>0</v>
      </c>
      <c r="M239" s="4">
        <f t="shared" si="32"/>
        <v>0</v>
      </c>
      <c r="N239" s="4" t="e">
        <f t="shared" si="31"/>
        <v>#REF!</v>
      </c>
      <c r="O239" s="4" t="e">
        <f t="shared" si="33"/>
        <v>#REF!</v>
      </c>
      <c r="R239" s="4" t="e">
        <f>IF(AND(J239=0,C239&gt;=設定シート!E$85,C239&lt;=設定シート!G$85),1,0)</f>
        <v>#REF!</v>
      </c>
    </row>
    <row r="240" spans="1:18" ht="15" customHeight="1" x14ac:dyDescent="0.15">
      <c r="B240" s="4">
        <v>6</v>
      </c>
      <c r="C240" s="4" t="e">
        <f>#REF!</f>
        <v>#REF!</v>
      </c>
      <c r="E240" s="4" t="e">
        <f>#REF!</f>
        <v>#REF!</v>
      </c>
      <c r="F240" s="4" t="e">
        <f>#REF!</f>
        <v>#REF!</v>
      </c>
      <c r="G240" s="4" t="str">
        <f>IF(ISERROR(VLOOKUP(E240,労務比率,#REF!,FALSE)),"",VLOOKUP(E240,労務比率,#REF!,FALSE))</f>
        <v/>
      </c>
      <c r="H240" s="4" t="str">
        <f>IF(ISERROR(VLOOKUP(E240,労務比率,#REF!+1,FALSE)),"",VLOOKUP(E240,労務比率,#REF!+1,FALSE))</f>
        <v/>
      </c>
      <c r="I240" s="4" t="e">
        <f>#REF!</f>
        <v>#REF!</v>
      </c>
      <c r="J240" s="4" t="e">
        <f>#REF!</f>
        <v>#REF!</v>
      </c>
      <c r="K240" s="4" t="e">
        <f>#REF!</f>
        <v>#REF!</v>
      </c>
      <c r="L240" s="4">
        <f t="shared" si="30"/>
        <v>0</v>
      </c>
      <c r="M240" s="4">
        <f t="shared" si="32"/>
        <v>0</v>
      </c>
      <c r="N240" s="4" t="e">
        <f t="shared" si="31"/>
        <v>#REF!</v>
      </c>
      <c r="O240" s="4" t="e">
        <f t="shared" si="33"/>
        <v>#REF!</v>
      </c>
      <c r="R240" s="4" t="e">
        <f>IF(AND(J240=0,C240&gt;=設定シート!E$85,C240&lt;=設定シート!G$85),1,0)</f>
        <v>#REF!</v>
      </c>
    </row>
    <row r="241" spans="1:18" ht="15" customHeight="1" x14ac:dyDescent="0.15">
      <c r="B241" s="4">
        <v>7</v>
      </c>
      <c r="C241" s="4" t="e">
        <f>#REF!</f>
        <v>#REF!</v>
      </c>
      <c r="E241" s="4" t="e">
        <f>#REF!</f>
        <v>#REF!</v>
      </c>
      <c r="F241" s="4" t="e">
        <f>#REF!</f>
        <v>#REF!</v>
      </c>
      <c r="G241" s="4" t="str">
        <f>IF(ISERROR(VLOOKUP(E241,労務比率,#REF!,FALSE)),"",VLOOKUP(E241,労務比率,#REF!,FALSE))</f>
        <v/>
      </c>
      <c r="H241" s="4" t="str">
        <f>IF(ISERROR(VLOOKUP(E241,労務比率,#REF!+1,FALSE)),"",VLOOKUP(E241,労務比率,#REF!+1,FALSE))</f>
        <v/>
      </c>
      <c r="I241" s="4" t="e">
        <f>#REF!</f>
        <v>#REF!</v>
      </c>
      <c r="J241" s="4" t="e">
        <f>#REF!</f>
        <v>#REF!</v>
      </c>
      <c r="K241" s="4" t="e">
        <f>#REF!</f>
        <v>#REF!</v>
      </c>
      <c r="L241" s="4">
        <f t="shared" si="30"/>
        <v>0</v>
      </c>
      <c r="M241" s="4">
        <f t="shared" si="32"/>
        <v>0</v>
      </c>
      <c r="N241" s="4" t="e">
        <f t="shared" si="31"/>
        <v>#REF!</v>
      </c>
      <c r="O241" s="4" t="e">
        <f t="shared" si="33"/>
        <v>#REF!</v>
      </c>
      <c r="R241" s="4" t="e">
        <f>IF(AND(J241=0,C241&gt;=設定シート!E$85,C241&lt;=設定シート!G$85),1,0)</f>
        <v>#REF!</v>
      </c>
    </row>
    <row r="242" spans="1:18" ht="15" customHeight="1" x14ac:dyDescent="0.15">
      <c r="B242" s="4">
        <v>8</v>
      </c>
      <c r="C242" s="4" t="e">
        <f>#REF!</f>
        <v>#REF!</v>
      </c>
      <c r="E242" s="4" t="e">
        <f>#REF!</f>
        <v>#REF!</v>
      </c>
      <c r="F242" s="4" t="e">
        <f>#REF!</f>
        <v>#REF!</v>
      </c>
      <c r="G242" s="4" t="str">
        <f>IF(ISERROR(VLOOKUP(E242,労務比率,#REF!,FALSE)),"",VLOOKUP(E242,労務比率,#REF!,FALSE))</f>
        <v/>
      </c>
      <c r="H242" s="4" t="str">
        <f>IF(ISERROR(VLOOKUP(E242,労務比率,#REF!+1,FALSE)),"",VLOOKUP(E242,労務比率,#REF!+1,FALSE))</f>
        <v/>
      </c>
      <c r="I242" s="4" t="e">
        <f>#REF!</f>
        <v>#REF!</v>
      </c>
      <c r="J242" s="4" t="e">
        <f>#REF!</f>
        <v>#REF!</v>
      </c>
      <c r="K242" s="4" t="e">
        <f>#REF!</f>
        <v>#REF!</v>
      </c>
      <c r="L242" s="4">
        <f t="shared" si="30"/>
        <v>0</v>
      </c>
      <c r="M242" s="4">
        <f t="shared" si="32"/>
        <v>0</v>
      </c>
      <c r="N242" s="4" t="e">
        <f t="shared" si="31"/>
        <v>#REF!</v>
      </c>
      <c r="O242" s="4" t="e">
        <f t="shared" si="33"/>
        <v>#REF!</v>
      </c>
      <c r="R242" s="4" t="e">
        <f>IF(AND(J242=0,C242&gt;=設定シート!E$85,C242&lt;=設定シート!G$85),1,0)</f>
        <v>#REF!</v>
      </c>
    </row>
    <row r="243" spans="1:18" ht="15" customHeight="1" x14ac:dyDescent="0.15">
      <c r="B243" s="4">
        <v>9</v>
      </c>
      <c r="C243" s="4" t="e">
        <f>#REF!</f>
        <v>#REF!</v>
      </c>
      <c r="E243" s="4" t="e">
        <f>#REF!</f>
        <v>#REF!</v>
      </c>
      <c r="F243" s="4" t="e">
        <f>#REF!</f>
        <v>#REF!</v>
      </c>
      <c r="G243" s="4" t="str">
        <f>IF(ISERROR(VLOOKUP(E243,労務比率,#REF!,FALSE)),"",VLOOKUP(E243,労務比率,#REF!,FALSE))</f>
        <v/>
      </c>
      <c r="H243" s="4" t="str">
        <f>IF(ISERROR(VLOOKUP(E243,労務比率,#REF!+1,FALSE)),"",VLOOKUP(E243,労務比率,#REF!+1,FALSE))</f>
        <v/>
      </c>
      <c r="I243" s="4" t="e">
        <f>#REF!</f>
        <v>#REF!</v>
      </c>
      <c r="J243" s="4" t="e">
        <f>#REF!</f>
        <v>#REF!</v>
      </c>
      <c r="K243" s="4" t="e">
        <f>#REF!</f>
        <v>#REF!</v>
      </c>
      <c r="L243" s="4">
        <f t="shared" ref="L243:L307" si="34">IF(ISERROR(INT((ROUNDDOWN(I243*G243/100,0)+K243)/1000)),0,INT((ROUNDDOWN(I243*G243/100,0)+K243)/1000))</f>
        <v>0</v>
      </c>
      <c r="M243" s="4">
        <f t="shared" si="32"/>
        <v>0</v>
      </c>
      <c r="N243" s="4" t="e">
        <f t="shared" ref="N243:N306" si="35">IF(R243=1,0,I243)</f>
        <v>#REF!</v>
      </c>
      <c r="O243" s="4" t="e">
        <f t="shared" si="33"/>
        <v>#REF!</v>
      </c>
      <c r="R243" s="4" t="e">
        <f>IF(AND(J243=0,C243&gt;=設定シート!E$85,C243&lt;=設定シート!G$85),1,0)</f>
        <v>#REF!</v>
      </c>
    </row>
    <row r="244" spans="1:18" ht="15" customHeight="1" x14ac:dyDescent="0.15">
      <c r="A244" s="4">
        <v>23</v>
      </c>
      <c r="B244" s="4">
        <v>1</v>
      </c>
      <c r="C244" s="4" t="e">
        <f>#REF!</f>
        <v>#REF!</v>
      </c>
      <c r="E244" s="4" t="e">
        <f>#REF!</f>
        <v>#REF!</v>
      </c>
      <c r="F244" s="4" t="e">
        <f>#REF!</f>
        <v>#REF!</v>
      </c>
      <c r="G244" s="4" t="str">
        <f>IF(ISERROR(VLOOKUP(E244,労務比率,#REF!,FALSE)),"",VLOOKUP(E244,労務比率,#REF!,FALSE))</f>
        <v/>
      </c>
      <c r="H244" s="4" t="str">
        <f>IF(ISERROR(VLOOKUP(E244,労務比率,#REF!+1,FALSE)),"",VLOOKUP(E244,労務比率,#REF!+1,FALSE))</f>
        <v/>
      </c>
      <c r="I244" s="4" t="e">
        <f>#REF!</f>
        <v>#REF!</v>
      </c>
      <c r="J244" s="4" t="e">
        <f>#REF!</f>
        <v>#REF!</v>
      </c>
      <c r="K244" s="4" t="e">
        <f>#REF!</f>
        <v>#REF!</v>
      </c>
      <c r="L244" s="4">
        <f t="shared" si="34"/>
        <v>0</v>
      </c>
      <c r="M244" s="4">
        <f t="shared" si="32"/>
        <v>0</v>
      </c>
      <c r="N244" s="4" t="e">
        <f t="shared" si="35"/>
        <v>#REF!</v>
      </c>
      <c r="O244" s="4" t="e">
        <f t="shared" si="33"/>
        <v>#REF!</v>
      </c>
      <c r="P244" s="4">
        <f>INT(SUMIF(O244:O252,0,I244:I252)*105/108)</f>
        <v>0</v>
      </c>
      <c r="Q244" s="4">
        <f>INT(P244*IF(COUNTIF(R244:R252,1)=0,0,SUMIF(R244:R252,1,G244:G252)/COUNTIF(R244:R252,1))/100)</f>
        <v>0</v>
      </c>
      <c r="R244" s="4" t="e">
        <f>IF(AND(J244=0,C244&gt;=設定シート!E$85,C244&lt;=設定シート!G$85),1,0)</f>
        <v>#REF!</v>
      </c>
    </row>
    <row r="245" spans="1:18" ht="15" customHeight="1" x14ac:dyDescent="0.15">
      <c r="B245" s="4">
        <v>2</v>
      </c>
      <c r="C245" s="4" t="e">
        <f>#REF!</f>
        <v>#REF!</v>
      </c>
      <c r="E245" s="4" t="e">
        <f>#REF!</f>
        <v>#REF!</v>
      </c>
      <c r="F245" s="4" t="e">
        <f>#REF!</f>
        <v>#REF!</v>
      </c>
      <c r="G245" s="4" t="str">
        <f>IF(ISERROR(VLOOKUP(E245,労務比率,#REF!,FALSE)),"",VLOOKUP(E245,労務比率,#REF!,FALSE))</f>
        <v/>
      </c>
      <c r="H245" s="4" t="str">
        <f>IF(ISERROR(VLOOKUP(E245,労務比率,#REF!+1,FALSE)),"",VLOOKUP(E245,労務比率,#REF!+1,FALSE))</f>
        <v/>
      </c>
      <c r="I245" s="4" t="e">
        <f>#REF!</f>
        <v>#REF!</v>
      </c>
      <c r="J245" s="4" t="e">
        <f>#REF!</f>
        <v>#REF!</v>
      </c>
      <c r="K245" s="4" t="e">
        <f>#REF!</f>
        <v>#REF!</v>
      </c>
      <c r="L245" s="4">
        <f t="shared" si="34"/>
        <v>0</v>
      </c>
      <c r="M245" s="4">
        <f t="shared" si="32"/>
        <v>0</v>
      </c>
      <c r="N245" s="4" t="e">
        <f t="shared" si="35"/>
        <v>#REF!</v>
      </c>
      <c r="O245" s="4" t="e">
        <f t="shared" si="33"/>
        <v>#REF!</v>
      </c>
      <c r="R245" s="4" t="e">
        <f>IF(AND(J245=0,C245&gt;=設定シート!E$85,C245&lt;=設定シート!G$85),1,0)</f>
        <v>#REF!</v>
      </c>
    </row>
    <row r="246" spans="1:18" ht="15" customHeight="1" x14ac:dyDescent="0.15">
      <c r="B246" s="4">
        <v>3</v>
      </c>
      <c r="C246" s="4" t="e">
        <f>#REF!</f>
        <v>#REF!</v>
      </c>
      <c r="E246" s="4" t="e">
        <f>#REF!</f>
        <v>#REF!</v>
      </c>
      <c r="F246" s="4" t="e">
        <f>#REF!</f>
        <v>#REF!</v>
      </c>
      <c r="G246" s="4" t="str">
        <f>IF(ISERROR(VLOOKUP(E246,労務比率,#REF!,FALSE)),"",VLOOKUP(E246,労務比率,#REF!,FALSE))</f>
        <v/>
      </c>
      <c r="H246" s="4" t="str">
        <f>IF(ISERROR(VLOOKUP(E246,労務比率,#REF!+1,FALSE)),"",VLOOKUP(E246,労務比率,#REF!+1,FALSE))</f>
        <v/>
      </c>
      <c r="I246" s="4" t="e">
        <f>#REF!</f>
        <v>#REF!</v>
      </c>
      <c r="J246" s="4" t="e">
        <f>#REF!</f>
        <v>#REF!</v>
      </c>
      <c r="K246" s="4" t="e">
        <f>#REF!</f>
        <v>#REF!</v>
      </c>
      <c r="L246" s="4">
        <f t="shared" si="34"/>
        <v>0</v>
      </c>
      <c r="M246" s="4">
        <f t="shared" si="32"/>
        <v>0</v>
      </c>
      <c r="N246" s="4" t="e">
        <f t="shared" si="35"/>
        <v>#REF!</v>
      </c>
      <c r="O246" s="4" t="e">
        <f t="shared" si="33"/>
        <v>#REF!</v>
      </c>
      <c r="R246" s="4" t="e">
        <f>IF(AND(J246=0,C246&gt;=設定シート!E$85,C246&lt;=設定シート!G$85),1,0)</f>
        <v>#REF!</v>
      </c>
    </row>
    <row r="247" spans="1:18" ht="15" customHeight="1" x14ac:dyDescent="0.15">
      <c r="B247" s="4">
        <v>4</v>
      </c>
      <c r="C247" s="4" t="e">
        <f>#REF!</f>
        <v>#REF!</v>
      </c>
      <c r="E247" s="4" t="e">
        <f>#REF!</f>
        <v>#REF!</v>
      </c>
      <c r="F247" s="4" t="e">
        <f>#REF!</f>
        <v>#REF!</v>
      </c>
      <c r="G247" s="4" t="str">
        <f>IF(ISERROR(VLOOKUP(E247,労務比率,#REF!,FALSE)),"",VLOOKUP(E247,労務比率,#REF!,FALSE))</f>
        <v/>
      </c>
      <c r="H247" s="4" t="str">
        <f>IF(ISERROR(VLOOKUP(E247,労務比率,#REF!+1,FALSE)),"",VLOOKUP(E247,労務比率,#REF!+1,FALSE))</f>
        <v/>
      </c>
      <c r="I247" s="4" t="e">
        <f>#REF!</f>
        <v>#REF!</v>
      </c>
      <c r="J247" s="4" t="e">
        <f>#REF!</f>
        <v>#REF!</v>
      </c>
      <c r="K247" s="4" t="e">
        <f>#REF!</f>
        <v>#REF!</v>
      </c>
      <c r="L247" s="4">
        <f t="shared" si="34"/>
        <v>0</v>
      </c>
      <c r="M247" s="4">
        <f t="shared" si="32"/>
        <v>0</v>
      </c>
      <c r="N247" s="4" t="e">
        <f t="shared" si="35"/>
        <v>#REF!</v>
      </c>
      <c r="O247" s="4" t="e">
        <f t="shared" si="33"/>
        <v>#REF!</v>
      </c>
      <c r="R247" s="4" t="e">
        <f>IF(AND(J247=0,C247&gt;=設定シート!E$85,C247&lt;=設定シート!G$85),1,0)</f>
        <v>#REF!</v>
      </c>
    </row>
    <row r="248" spans="1:18" ht="15" customHeight="1" x14ac:dyDescent="0.15">
      <c r="B248" s="4">
        <v>5</v>
      </c>
      <c r="C248" s="4" t="e">
        <f>#REF!</f>
        <v>#REF!</v>
      </c>
      <c r="E248" s="4" t="e">
        <f>#REF!</f>
        <v>#REF!</v>
      </c>
      <c r="F248" s="4" t="e">
        <f>#REF!</f>
        <v>#REF!</v>
      </c>
      <c r="G248" s="4" t="str">
        <f>IF(ISERROR(VLOOKUP(E248,労務比率,#REF!,FALSE)),"",VLOOKUP(E248,労務比率,#REF!,FALSE))</f>
        <v/>
      </c>
      <c r="H248" s="4" t="str">
        <f>IF(ISERROR(VLOOKUP(E248,労務比率,#REF!+1,FALSE)),"",VLOOKUP(E248,労務比率,#REF!+1,FALSE))</f>
        <v/>
      </c>
      <c r="I248" s="4" t="e">
        <f>#REF!</f>
        <v>#REF!</v>
      </c>
      <c r="J248" s="4" t="e">
        <f>#REF!</f>
        <v>#REF!</v>
      </c>
      <c r="K248" s="4" t="e">
        <f>#REF!</f>
        <v>#REF!</v>
      </c>
      <c r="L248" s="4">
        <f t="shared" si="34"/>
        <v>0</v>
      </c>
      <c r="M248" s="4">
        <f t="shared" ref="M248:M311" si="36">IF(ISERROR(L248*H248),0,L248*H248)</f>
        <v>0</v>
      </c>
      <c r="N248" s="4" t="e">
        <f t="shared" si="35"/>
        <v>#REF!</v>
      </c>
      <c r="O248" s="4" t="e">
        <f t="shared" si="33"/>
        <v>#REF!</v>
      </c>
      <c r="R248" s="4" t="e">
        <f>IF(AND(J248=0,C248&gt;=設定シート!E$85,C248&lt;=設定シート!G$85),1,0)</f>
        <v>#REF!</v>
      </c>
    </row>
    <row r="249" spans="1:18" ht="15" customHeight="1" x14ac:dyDescent="0.15">
      <c r="B249" s="4">
        <v>6</v>
      </c>
      <c r="C249" s="4" t="e">
        <f>#REF!</f>
        <v>#REF!</v>
      </c>
      <c r="E249" s="4" t="e">
        <f>#REF!</f>
        <v>#REF!</v>
      </c>
      <c r="F249" s="4" t="e">
        <f>#REF!</f>
        <v>#REF!</v>
      </c>
      <c r="G249" s="4" t="str">
        <f>IF(ISERROR(VLOOKUP(E249,労務比率,#REF!,FALSE)),"",VLOOKUP(E249,労務比率,#REF!,FALSE))</f>
        <v/>
      </c>
      <c r="H249" s="4" t="str">
        <f>IF(ISERROR(VLOOKUP(E249,労務比率,#REF!+1,FALSE)),"",VLOOKUP(E249,労務比率,#REF!+1,FALSE))</f>
        <v/>
      </c>
      <c r="I249" s="4" t="e">
        <f>#REF!</f>
        <v>#REF!</v>
      </c>
      <c r="J249" s="4" t="e">
        <f>#REF!</f>
        <v>#REF!</v>
      </c>
      <c r="K249" s="4" t="e">
        <f>#REF!</f>
        <v>#REF!</v>
      </c>
      <c r="L249" s="4">
        <f t="shared" si="34"/>
        <v>0</v>
      </c>
      <c r="M249" s="4">
        <f t="shared" si="36"/>
        <v>0</v>
      </c>
      <c r="N249" s="4" t="e">
        <f t="shared" si="35"/>
        <v>#REF!</v>
      </c>
      <c r="O249" s="4" t="e">
        <f t="shared" si="33"/>
        <v>#REF!</v>
      </c>
      <c r="R249" s="4" t="e">
        <f>IF(AND(J249=0,C249&gt;=設定シート!E$85,C249&lt;=設定シート!G$85),1,0)</f>
        <v>#REF!</v>
      </c>
    </row>
    <row r="250" spans="1:18" ht="15" customHeight="1" x14ac:dyDescent="0.15">
      <c r="B250" s="4">
        <v>7</v>
      </c>
      <c r="C250" s="4" t="e">
        <f>#REF!</f>
        <v>#REF!</v>
      </c>
      <c r="E250" s="4" t="e">
        <f>#REF!</f>
        <v>#REF!</v>
      </c>
      <c r="F250" s="4" t="e">
        <f>#REF!</f>
        <v>#REF!</v>
      </c>
      <c r="G250" s="4" t="str">
        <f>IF(ISERROR(VLOOKUP(E250,労務比率,#REF!,FALSE)),"",VLOOKUP(E250,労務比率,#REF!,FALSE))</f>
        <v/>
      </c>
      <c r="H250" s="4" t="str">
        <f>IF(ISERROR(VLOOKUP(E250,労務比率,#REF!+1,FALSE)),"",VLOOKUP(E250,労務比率,#REF!+1,FALSE))</f>
        <v/>
      </c>
      <c r="I250" s="4" t="e">
        <f>#REF!</f>
        <v>#REF!</v>
      </c>
      <c r="J250" s="4" t="e">
        <f>#REF!</f>
        <v>#REF!</v>
      </c>
      <c r="K250" s="4" t="e">
        <f>#REF!</f>
        <v>#REF!</v>
      </c>
      <c r="L250" s="4">
        <f t="shared" si="34"/>
        <v>0</v>
      </c>
      <c r="M250" s="4">
        <f t="shared" si="36"/>
        <v>0</v>
      </c>
      <c r="N250" s="4" t="e">
        <f t="shared" si="35"/>
        <v>#REF!</v>
      </c>
      <c r="O250" s="4" t="e">
        <f t="shared" si="33"/>
        <v>#REF!</v>
      </c>
      <c r="R250" s="4" t="e">
        <f>IF(AND(J250=0,C250&gt;=設定シート!E$85,C250&lt;=設定シート!G$85),1,0)</f>
        <v>#REF!</v>
      </c>
    </row>
    <row r="251" spans="1:18" ht="15" customHeight="1" x14ac:dyDescent="0.15">
      <c r="B251" s="4">
        <v>8</v>
      </c>
      <c r="C251" s="4" t="e">
        <f>#REF!</f>
        <v>#REF!</v>
      </c>
      <c r="E251" s="4" t="e">
        <f>#REF!</f>
        <v>#REF!</v>
      </c>
      <c r="F251" s="4" t="e">
        <f>#REF!</f>
        <v>#REF!</v>
      </c>
      <c r="G251" s="4" t="str">
        <f>IF(ISERROR(VLOOKUP(E251,労務比率,#REF!,FALSE)),"",VLOOKUP(E251,労務比率,#REF!,FALSE))</f>
        <v/>
      </c>
      <c r="H251" s="4" t="str">
        <f>IF(ISERROR(VLOOKUP(E251,労務比率,#REF!+1,FALSE)),"",VLOOKUP(E251,労務比率,#REF!+1,FALSE))</f>
        <v/>
      </c>
      <c r="I251" s="4" t="e">
        <f>#REF!</f>
        <v>#REF!</v>
      </c>
      <c r="J251" s="4" t="e">
        <f>#REF!</f>
        <v>#REF!</v>
      </c>
      <c r="K251" s="4" t="e">
        <f>#REF!</f>
        <v>#REF!</v>
      </c>
      <c r="L251" s="4">
        <f t="shared" si="34"/>
        <v>0</v>
      </c>
      <c r="M251" s="4">
        <f t="shared" si="36"/>
        <v>0</v>
      </c>
      <c r="N251" s="4" t="e">
        <f t="shared" si="35"/>
        <v>#REF!</v>
      </c>
      <c r="O251" s="4" t="e">
        <f t="shared" si="33"/>
        <v>#REF!</v>
      </c>
      <c r="R251" s="4" t="e">
        <f>IF(AND(J251=0,C251&gt;=設定シート!E$85,C251&lt;=設定シート!G$85),1,0)</f>
        <v>#REF!</v>
      </c>
    </row>
    <row r="252" spans="1:18" ht="15" customHeight="1" x14ac:dyDescent="0.15">
      <c r="B252" s="4">
        <v>9</v>
      </c>
      <c r="C252" s="4" t="e">
        <f>#REF!</f>
        <v>#REF!</v>
      </c>
      <c r="E252" s="4" t="e">
        <f>#REF!</f>
        <v>#REF!</v>
      </c>
      <c r="F252" s="4" t="e">
        <f>#REF!</f>
        <v>#REF!</v>
      </c>
      <c r="G252" s="4" t="str">
        <f>IF(ISERROR(VLOOKUP(E252,労務比率,#REF!,FALSE)),"",VLOOKUP(E252,労務比率,#REF!,FALSE))</f>
        <v/>
      </c>
      <c r="H252" s="4" t="str">
        <f>IF(ISERROR(VLOOKUP(E252,労務比率,#REF!+1,FALSE)),"",VLOOKUP(E252,労務比率,#REF!+1,FALSE))</f>
        <v/>
      </c>
      <c r="I252" s="4" t="e">
        <f>#REF!</f>
        <v>#REF!</v>
      </c>
      <c r="J252" s="4" t="e">
        <f>#REF!</f>
        <v>#REF!</v>
      </c>
      <c r="K252" s="4" t="e">
        <f>#REF!</f>
        <v>#REF!</v>
      </c>
      <c r="L252" s="4">
        <f t="shared" si="34"/>
        <v>0</v>
      </c>
      <c r="M252" s="4">
        <f t="shared" si="36"/>
        <v>0</v>
      </c>
      <c r="N252" s="4" t="e">
        <f t="shared" si="35"/>
        <v>#REF!</v>
      </c>
      <c r="O252" s="4" t="e">
        <f t="shared" si="33"/>
        <v>#REF!</v>
      </c>
      <c r="R252" s="4" t="e">
        <f>IF(AND(J252=0,C252&gt;=設定シート!E$85,C252&lt;=設定シート!G$85),1,0)</f>
        <v>#REF!</v>
      </c>
    </row>
    <row r="253" spans="1:18" ht="15" customHeight="1" x14ac:dyDescent="0.15">
      <c r="A253" s="4">
        <v>24</v>
      </c>
      <c r="B253" s="4">
        <v>1</v>
      </c>
      <c r="C253" s="4" t="e">
        <f>#REF!</f>
        <v>#REF!</v>
      </c>
      <c r="E253" s="4" t="e">
        <f>#REF!</f>
        <v>#REF!</v>
      </c>
      <c r="F253" s="4" t="e">
        <f>#REF!</f>
        <v>#REF!</v>
      </c>
      <c r="G253" s="4" t="str">
        <f>IF(ISERROR(VLOOKUP(E253,労務比率,#REF!,FALSE)),"",VLOOKUP(E253,労務比率,#REF!,FALSE))</f>
        <v/>
      </c>
      <c r="H253" s="4" t="str">
        <f>IF(ISERROR(VLOOKUP(E253,労務比率,#REF!+1,FALSE)),"",VLOOKUP(E253,労務比率,#REF!+1,FALSE))</f>
        <v/>
      </c>
      <c r="I253" s="4" t="e">
        <f>#REF!</f>
        <v>#REF!</v>
      </c>
      <c r="J253" s="4" t="e">
        <f>#REF!</f>
        <v>#REF!</v>
      </c>
      <c r="K253" s="4" t="e">
        <f>#REF!</f>
        <v>#REF!</v>
      </c>
      <c r="L253" s="4">
        <f t="shared" si="34"/>
        <v>0</v>
      </c>
      <c r="M253" s="4">
        <f t="shared" si="36"/>
        <v>0</v>
      </c>
      <c r="N253" s="4" t="e">
        <f t="shared" si="35"/>
        <v>#REF!</v>
      </c>
      <c r="O253" s="4" t="e">
        <f t="shared" si="33"/>
        <v>#REF!</v>
      </c>
      <c r="P253" s="4">
        <f>INT(SUMIF(O253:O261,0,I253:I261)*105/108)</f>
        <v>0</v>
      </c>
      <c r="Q253" s="4">
        <f>INT(P253*IF(COUNTIF(R253:R261,1)=0,0,SUMIF(R253:R261,1,G253:G261)/COUNTIF(R253:R261,1))/100)</f>
        <v>0</v>
      </c>
      <c r="R253" s="4" t="e">
        <f>IF(AND(J253=0,C253&gt;=設定シート!E$85,C253&lt;=設定シート!G$85),1,0)</f>
        <v>#REF!</v>
      </c>
    </row>
    <row r="254" spans="1:18" ht="15" customHeight="1" x14ac:dyDescent="0.15">
      <c r="B254" s="4">
        <v>2</v>
      </c>
      <c r="C254" s="4" t="e">
        <f>#REF!</f>
        <v>#REF!</v>
      </c>
      <c r="E254" s="4" t="e">
        <f>#REF!</f>
        <v>#REF!</v>
      </c>
      <c r="F254" s="4" t="e">
        <f>#REF!</f>
        <v>#REF!</v>
      </c>
      <c r="G254" s="4" t="str">
        <f>IF(ISERROR(VLOOKUP(E254,労務比率,#REF!,FALSE)),"",VLOOKUP(E254,労務比率,#REF!,FALSE))</f>
        <v/>
      </c>
      <c r="H254" s="4" t="str">
        <f>IF(ISERROR(VLOOKUP(E254,労務比率,#REF!+1,FALSE)),"",VLOOKUP(E254,労務比率,#REF!+1,FALSE))</f>
        <v/>
      </c>
      <c r="I254" s="4" t="e">
        <f>#REF!</f>
        <v>#REF!</v>
      </c>
      <c r="J254" s="4" t="e">
        <f>#REF!</f>
        <v>#REF!</v>
      </c>
      <c r="K254" s="4" t="e">
        <f>#REF!</f>
        <v>#REF!</v>
      </c>
      <c r="L254" s="4">
        <f t="shared" si="34"/>
        <v>0</v>
      </c>
      <c r="M254" s="4">
        <f t="shared" si="36"/>
        <v>0</v>
      </c>
      <c r="N254" s="4" t="e">
        <f t="shared" si="35"/>
        <v>#REF!</v>
      </c>
      <c r="O254" s="4" t="e">
        <f t="shared" si="33"/>
        <v>#REF!</v>
      </c>
      <c r="R254" s="4" t="e">
        <f>IF(AND(J254=0,C254&gt;=設定シート!E$85,C254&lt;=設定シート!G$85),1,0)</f>
        <v>#REF!</v>
      </c>
    </row>
    <row r="255" spans="1:18" ht="15" customHeight="1" x14ac:dyDescent="0.15">
      <c r="B255" s="4">
        <v>3</v>
      </c>
      <c r="C255" s="4" t="e">
        <f>#REF!</f>
        <v>#REF!</v>
      </c>
      <c r="E255" s="4" t="e">
        <f>#REF!</f>
        <v>#REF!</v>
      </c>
      <c r="F255" s="4" t="e">
        <f>#REF!</f>
        <v>#REF!</v>
      </c>
      <c r="G255" s="4" t="str">
        <f>IF(ISERROR(VLOOKUP(E255,労務比率,#REF!,FALSE)),"",VLOOKUP(E255,労務比率,#REF!,FALSE))</f>
        <v/>
      </c>
      <c r="H255" s="4" t="str">
        <f>IF(ISERROR(VLOOKUP(E255,労務比率,#REF!+1,FALSE)),"",VLOOKUP(E255,労務比率,#REF!+1,FALSE))</f>
        <v/>
      </c>
      <c r="I255" s="4" t="e">
        <f>#REF!</f>
        <v>#REF!</v>
      </c>
      <c r="J255" s="4" t="e">
        <f>#REF!</f>
        <v>#REF!</v>
      </c>
      <c r="K255" s="4" t="e">
        <f>#REF!</f>
        <v>#REF!</v>
      </c>
      <c r="L255" s="4">
        <f t="shared" si="34"/>
        <v>0</v>
      </c>
      <c r="M255" s="4">
        <f t="shared" si="36"/>
        <v>0</v>
      </c>
      <c r="N255" s="4" t="e">
        <f t="shared" si="35"/>
        <v>#REF!</v>
      </c>
      <c r="O255" s="4" t="e">
        <f t="shared" si="33"/>
        <v>#REF!</v>
      </c>
      <c r="R255" s="4" t="e">
        <f>IF(AND(J255=0,C255&gt;=設定シート!E$85,C255&lt;=設定シート!G$85),1,0)</f>
        <v>#REF!</v>
      </c>
    </row>
    <row r="256" spans="1:18" ht="15" customHeight="1" x14ac:dyDescent="0.15">
      <c r="B256" s="4">
        <v>4</v>
      </c>
      <c r="C256" s="4" t="e">
        <f>#REF!</f>
        <v>#REF!</v>
      </c>
      <c r="E256" s="4" t="e">
        <f>#REF!</f>
        <v>#REF!</v>
      </c>
      <c r="F256" s="4" t="e">
        <f>#REF!</f>
        <v>#REF!</v>
      </c>
      <c r="G256" s="4" t="str">
        <f>IF(ISERROR(VLOOKUP(E256,労務比率,#REF!,FALSE)),"",VLOOKUP(E256,労務比率,#REF!,FALSE))</f>
        <v/>
      </c>
      <c r="H256" s="4" t="str">
        <f>IF(ISERROR(VLOOKUP(E256,労務比率,#REF!+1,FALSE)),"",VLOOKUP(E256,労務比率,#REF!+1,FALSE))</f>
        <v/>
      </c>
      <c r="I256" s="4" t="e">
        <f>#REF!</f>
        <v>#REF!</v>
      </c>
      <c r="J256" s="4" t="e">
        <f>#REF!</f>
        <v>#REF!</v>
      </c>
      <c r="K256" s="4" t="e">
        <f>#REF!</f>
        <v>#REF!</v>
      </c>
      <c r="L256" s="4">
        <f t="shared" si="34"/>
        <v>0</v>
      </c>
      <c r="M256" s="4">
        <f t="shared" si="36"/>
        <v>0</v>
      </c>
      <c r="N256" s="4" t="e">
        <f t="shared" si="35"/>
        <v>#REF!</v>
      </c>
      <c r="O256" s="4" t="e">
        <f t="shared" si="33"/>
        <v>#REF!</v>
      </c>
      <c r="R256" s="4" t="e">
        <f>IF(AND(J256=0,C256&gt;=設定シート!E$85,C256&lt;=設定シート!G$85),1,0)</f>
        <v>#REF!</v>
      </c>
    </row>
    <row r="257" spans="1:18" ht="15" customHeight="1" x14ac:dyDescent="0.15">
      <c r="B257" s="4">
        <v>5</v>
      </c>
      <c r="C257" s="4" t="e">
        <f>#REF!</f>
        <v>#REF!</v>
      </c>
      <c r="E257" s="4" t="e">
        <f>#REF!</f>
        <v>#REF!</v>
      </c>
      <c r="F257" s="4" t="e">
        <f>#REF!</f>
        <v>#REF!</v>
      </c>
      <c r="G257" s="4" t="str">
        <f>IF(ISERROR(VLOOKUP(E257,労務比率,#REF!,FALSE)),"",VLOOKUP(E257,労務比率,#REF!,FALSE))</f>
        <v/>
      </c>
      <c r="H257" s="4" t="str">
        <f>IF(ISERROR(VLOOKUP(E257,労務比率,#REF!+1,FALSE)),"",VLOOKUP(E257,労務比率,#REF!+1,FALSE))</f>
        <v/>
      </c>
      <c r="I257" s="4" t="e">
        <f>#REF!</f>
        <v>#REF!</v>
      </c>
      <c r="J257" s="4" t="e">
        <f>#REF!</f>
        <v>#REF!</v>
      </c>
      <c r="K257" s="4" t="e">
        <f>#REF!</f>
        <v>#REF!</v>
      </c>
      <c r="L257" s="4">
        <f t="shared" si="34"/>
        <v>0</v>
      </c>
      <c r="M257" s="4">
        <f t="shared" si="36"/>
        <v>0</v>
      </c>
      <c r="N257" s="4" t="e">
        <f t="shared" si="35"/>
        <v>#REF!</v>
      </c>
      <c r="O257" s="4" t="e">
        <f t="shared" si="33"/>
        <v>#REF!</v>
      </c>
      <c r="R257" s="4" t="e">
        <f>IF(AND(J257=0,C257&gt;=設定シート!E$85,C257&lt;=設定シート!G$85),1,0)</f>
        <v>#REF!</v>
      </c>
    </row>
    <row r="258" spans="1:18" ht="15" customHeight="1" x14ac:dyDescent="0.15">
      <c r="B258" s="4">
        <v>6</v>
      </c>
      <c r="C258" s="4" t="e">
        <f>#REF!</f>
        <v>#REF!</v>
      </c>
      <c r="E258" s="4" t="e">
        <f>#REF!</f>
        <v>#REF!</v>
      </c>
      <c r="F258" s="4" t="e">
        <f>#REF!</f>
        <v>#REF!</v>
      </c>
      <c r="G258" s="4" t="str">
        <f>IF(ISERROR(VLOOKUP(E258,労務比率,#REF!,FALSE)),"",VLOOKUP(E258,労務比率,#REF!,FALSE))</f>
        <v/>
      </c>
      <c r="H258" s="4" t="str">
        <f>IF(ISERROR(VLOOKUP(E258,労務比率,#REF!+1,FALSE)),"",VLOOKUP(E258,労務比率,#REF!+1,FALSE))</f>
        <v/>
      </c>
      <c r="I258" s="4" t="e">
        <f>#REF!</f>
        <v>#REF!</v>
      </c>
      <c r="J258" s="4" t="e">
        <f>#REF!</f>
        <v>#REF!</v>
      </c>
      <c r="K258" s="4" t="e">
        <f>#REF!</f>
        <v>#REF!</v>
      </c>
      <c r="L258" s="4">
        <f t="shared" si="34"/>
        <v>0</v>
      </c>
      <c r="M258" s="4">
        <f t="shared" si="36"/>
        <v>0</v>
      </c>
      <c r="N258" s="4" t="e">
        <f t="shared" si="35"/>
        <v>#REF!</v>
      </c>
      <c r="O258" s="4" t="e">
        <f t="shared" si="33"/>
        <v>#REF!</v>
      </c>
      <c r="R258" s="4" t="e">
        <f>IF(AND(J258=0,C258&gt;=設定シート!E$85,C258&lt;=設定シート!G$85),1,0)</f>
        <v>#REF!</v>
      </c>
    </row>
    <row r="259" spans="1:18" ht="15" customHeight="1" x14ac:dyDescent="0.15">
      <c r="B259" s="4">
        <v>7</v>
      </c>
      <c r="C259" s="4" t="e">
        <f>#REF!</f>
        <v>#REF!</v>
      </c>
      <c r="E259" s="4" t="e">
        <f>#REF!</f>
        <v>#REF!</v>
      </c>
      <c r="F259" s="4" t="e">
        <f>#REF!</f>
        <v>#REF!</v>
      </c>
      <c r="G259" s="4" t="str">
        <f>IF(ISERROR(VLOOKUP(E259,労務比率,#REF!,FALSE)),"",VLOOKUP(E259,労務比率,#REF!,FALSE))</f>
        <v/>
      </c>
      <c r="H259" s="4" t="str">
        <f>IF(ISERROR(VLOOKUP(E259,労務比率,#REF!+1,FALSE)),"",VLOOKUP(E259,労務比率,#REF!+1,FALSE))</f>
        <v/>
      </c>
      <c r="I259" s="4" t="e">
        <f>#REF!</f>
        <v>#REF!</v>
      </c>
      <c r="J259" s="4" t="e">
        <f>#REF!</f>
        <v>#REF!</v>
      </c>
      <c r="K259" s="4" t="e">
        <f>#REF!</f>
        <v>#REF!</v>
      </c>
      <c r="L259" s="4">
        <f t="shared" si="34"/>
        <v>0</v>
      </c>
      <c r="M259" s="4">
        <f t="shared" si="36"/>
        <v>0</v>
      </c>
      <c r="N259" s="4" t="e">
        <f t="shared" si="35"/>
        <v>#REF!</v>
      </c>
      <c r="O259" s="4" t="e">
        <f t="shared" si="33"/>
        <v>#REF!</v>
      </c>
      <c r="R259" s="4" t="e">
        <f>IF(AND(J259=0,C259&gt;=設定シート!E$85,C259&lt;=設定シート!G$85),1,0)</f>
        <v>#REF!</v>
      </c>
    </row>
    <row r="260" spans="1:18" ht="15" customHeight="1" x14ac:dyDescent="0.15">
      <c r="B260" s="4">
        <v>8</v>
      </c>
      <c r="C260" s="4" t="e">
        <f>#REF!</f>
        <v>#REF!</v>
      </c>
      <c r="E260" s="4" t="e">
        <f>#REF!</f>
        <v>#REF!</v>
      </c>
      <c r="F260" s="4" t="e">
        <f>#REF!</f>
        <v>#REF!</v>
      </c>
      <c r="G260" s="4" t="str">
        <f>IF(ISERROR(VLOOKUP(E260,労務比率,#REF!,FALSE)),"",VLOOKUP(E260,労務比率,#REF!,FALSE))</f>
        <v/>
      </c>
      <c r="H260" s="4" t="str">
        <f>IF(ISERROR(VLOOKUP(E260,労務比率,#REF!+1,FALSE)),"",VLOOKUP(E260,労務比率,#REF!+1,FALSE))</f>
        <v/>
      </c>
      <c r="I260" s="4" t="e">
        <f>#REF!</f>
        <v>#REF!</v>
      </c>
      <c r="J260" s="4" t="e">
        <f>#REF!</f>
        <v>#REF!</v>
      </c>
      <c r="K260" s="4" t="e">
        <f>#REF!</f>
        <v>#REF!</v>
      </c>
      <c r="L260" s="4">
        <f t="shared" si="34"/>
        <v>0</v>
      </c>
      <c r="M260" s="4">
        <f t="shared" si="36"/>
        <v>0</v>
      </c>
      <c r="N260" s="4" t="e">
        <f t="shared" si="35"/>
        <v>#REF!</v>
      </c>
      <c r="O260" s="4" t="e">
        <f t="shared" si="33"/>
        <v>#REF!</v>
      </c>
      <c r="R260" s="4" t="e">
        <f>IF(AND(J260=0,C260&gt;=設定シート!E$85,C260&lt;=設定シート!G$85),1,0)</f>
        <v>#REF!</v>
      </c>
    </row>
    <row r="261" spans="1:18" ht="15" customHeight="1" x14ac:dyDescent="0.15">
      <c r="B261" s="4">
        <v>9</v>
      </c>
      <c r="C261" s="4" t="e">
        <f>#REF!</f>
        <v>#REF!</v>
      </c>
      <c r="E261" s="4" t="e">
        <f>#REF!</f>
        <v>#REF!</v>
      </c>
      <c r="F261" s="4" t="e">
        <f>#REF!</f>
        <v>#REF!</v>
      </c>
      <c r="G261" s="4" t="str">
        <f>IF(ISERROR(VLOOKUP(E261,労務比率,#REF!,FALSE)),"",VLOOKUP(E261,労務比率,#REF!,FALSE))</f>
        <v/>
      </c>
      <c r="H261" s="4" t="str">
        <f>IF(ISERROR(VLOOKUP(E261,労務比率,#REF!+1,FALSE)),"",VLOOKUP(E261,労務比率,#REF!+1,FALSE))</f>
        <v/>
      </c>
      <c r="I261" s="4" t="e">
        <f>#REF!</f>
        <v>#REF!</v>
      </c>
      <c r="J261" s="4" t="e">
        <f>#REF!</f>
        <v>#REF!</v>
      </c>
      <c r="K261" s="4" t="e">
        <f>#REF!</f>
        <v>#REF!</v>
      </c>
      <c r="L261" s="4">
        <f t="shared" si="34"/>
        <v>0</v>
      </c>
      <c r="M261" s="4">
        <f t="shared" si="36"/>
        <v>0</v>
      </c>
      <c r="N261" s="4" t="e">
        <f t="shared" si="35"/>
        <v>#REF!</v>
      </c>
      <c r="O261" s="4" t="e">
        <f t="shared" si="33"/>
        <v>#REF!</v>
      </c>
      <c r="R261" s="4" t="e">
        <f>IF(AND(J261=0,C261&gt;=設定シート!E$85,C261&lt;=設定シート!G$85),1,0)</f>
        <v>#REF!</v>
      </c>
    </row>
    <row r="262" spans="1:18" ht="15" customHeight="1" x14ac:dyDescent="0.15">
      <c r="A262" s="4">
        <v>25</v>
      </c>
      <c r="B262" s="4">
        <v>1</v>
      </c>
      <c r="C262" s="4" t="e">
        <f>#REF!</f>
        <v>#REF!</v>
      </c>
      <c r="E262" s="4" t="e">
        <f>#REF!</f>
        <v>#REF!</v>
      </c>
      <c r="F262" s="4" t="e">
        <f>#REF!</f>
        <v>#REF!</v>
      </c>
      <c r="G262" s="4" t="str">
        <f>IF(ISERROR(VLOOKUP(E262,労務比率,#REF!,FALSE)),"",VLOOKUP(E262,労務比率,#REF!,FALSE))</f>
        <v/>
      </c>
      <c r="H262" s="4" t="str">
        <f>IF(ISERROR(VLOOKUP(E262,労務比率,#REF!+1,FALSE)),"",VLOOKUP(E262,労務比率,#REF!+1,FALSE))</f>
        <v/>
      </c>
      <c r="I262" s="4" t="e">
        <f>#REF!</f>
        <v>#REF!</v>
      </c>
      <c r="J262" s="4" t="e">
        <f>#REF!</f>
        <v>#REF!</v>
      </c>
      <c r="K262" s="4" t="e">
        <f>#REF!</f>
        <v>#REF!</v>
      </c>
      <c r="L262" s="4">
        <f t="shared" si="34"/>
        <v>0</v>
      </c>
      <c r="M262" s="4">
        <f t="shared" si="36"/>
        <v>0</v>
      </c>
      <c r="N262" s="4" t="e">
        <f t="shared" si="35"/>
        <v>#REF!</v>
      </c>
      <c r="O262" s="4" t="e">
        <f t="shared" si="33"/>
        <v>#REF!</v>
      </c>
      <c r="P262" s="4">
        <f>INT(SUMIF(O262:O270,0,I262:I270)*105/108)</f>
        <v>0</v>
      </c>
      <c r="Q262" s="4">
        <f>INT(P262*IF(COUNTIF(R262:R270,1)=0,0,SUMIF(R262:R270,1,G262:G270)/COUNTIF(R262:R270,1))/100)</f>
        <v>0</v>
      </c>
      <c r="R262" s="4" t="e">
        <f>IF(AND(J262=0,C262&gt;=設定シート!E$85,C262&lt;=設定シート!G$85),1,0)</f>
        <v>#REF!</v>
      </c>
    </row>
    <row r="263" spans="1:18" ht="15" customHeight="1" x14ac:dyDescent="0.15">
      <c r="B263" s="4">
        <v>2</v>
      </c>
      <c r="C263" s="4" t="e">
        <f>#REF!</f>
        <v>#REF!</v>
      </c>
      <c r="E263" s="4" t="e">
        <f>#REF!</f>
        <v>#REF!</v>
      </c>
      <c r="F263" s="4" t="e">
        <f>#REF!</f>
        <v>#REF!</v>
      </c>
      <c r="G263" s="4" t="str">
        <f>IF(ISERROR(VLOOKUP(E263,労務比率,#REF!,FALSE)),"",VLOOKUP(E263,労務比率,#REF!,FALSE))</f>
        <v/>
      </c>
      <c r="H263" s="4" t="str">
        <f>IF(ISERROR(VLOOKUP(E263,労務比率,#REF!+1,FALSE)),"",VLOOKUP(E263,労務比率,#REF!+1,FALSE))</f>
        <v/>
      </c>
      <c r="I263" s="4" t="e">
        <f>#REF!</f>
        <v>#REF!</v>
      </c>
      <c r="J263" s="4" t="e">
        <f>#REF!</f>
        <v>#REF!</v>
      </c>
      <c r="K263" s="4" t="e">
        <f>#REF!</f>
        <v>#REF!</v>
      </c>
      <c r="L263" s="4">
        <f t="shared" si="34"/>
        <v>0</v>
      </c>
      <c r="M263" s="4">
        <f t="shared" si="36"/>
        <v>0</v>
      </c>
      <c r="N263" s="4" t="e">
        <f t="shared" si="35"/>
        <v>#REF!</v>
      </c>
      <c r="O263" s="4" t="e">
        <f t="shared" si="33"/>
        <v>#REF!</v>
      </c>
      <c r="R263" s="4" t="e">
        <f>IF(AND(J263=0,C263&gt;=設定シート!E$85,C263&lt;=設定シート!G$85),1,0)</f>
        <v>#REF!</v>
      </c>
    </row>
    <row r="264" spans="1:18" ht="15" customHeight="1" x14ac:dyDescent="0.15">
      <c r="B264" s="4">
        <v>3</v>
      </c>
      <c r="C264" s="4" t="e">
        <f>#REF!</f>
        <v>#REF!</v>
      </c>
      <c r="E264" s="4" t="e">
        <f>#REF!</f>
        <v>#REF!</v>
      </c>
      <c r="F264" s="4" t="e">
        <f>#REF!</f>
        <v>#REF!</v>
      </c>
      <c r="G264" s="4" t="str">
        <f>IF(ISERROR(VLOOKUP(E264,労務比率,#REF!,FALSE)),"",VLOOKUP(E264,労務比率,#REF!,FALSE))</f>
        <v/>
      </c>
      <c r="H264" s="4" t="str">
        <f>IF(ISERROR(VLOOKUP(E264,労務比率,#REF!+1,FALSE)),"",VLOOKUP(E264,労務比率,#REF!+1,FALSE))</f>
        <v/>
      </c>
      <c r="I264" s="4" t="e">
        <f>#REF!</f>
        <v>#REF!</v>
      </c>
      <c r="J264" s="4" t="e">
        <f>#REF!</f>
        <v>#REF!</v>
      </c>
      <c r="K264" s="4" t="e">
        <f>#REF!</f>
        <v>#REF!</v>
      </c>
      <c r="L264" s="4">
        <f t="shared" si="34"/>
        <v>0</v>
      </c>
      <c r="M264" s="4">
        <f t="shared" si="36"/>
        <v>0</v>
      </c>
      <c r="N264" s="4" t="e">
        <f t="shared" si="35"/>
        <v>#REF!</v>
      </c>
      <c r="O264" s="4" t="e">
        <f t="shared" si="33"/>
        <v>#REF!</v>
      </c>
      <c r="R264" s="4" t="e">
        <f>IF(AND(J264=0,C264&gt;=設定シート!E$85,C264&lt;=設定シート!G$85),1,0)</f>
        <v>#REF!</v>
      </c>
    </row>
    <row r="265" spans="1:18" ht="15" customHeight="1" x14ac:dyDescent="0.15">
      <c r="B265" s="4">
        <v>4</v>
      </c>
      <c r="C265" s="4" t="e">
        <f>#REF!</f>
        <v>#REF!</v>
      </c>
      <c r="E265" s="4" t="e">
        <f>#REF!</f>
        <v>#REF!</v>
      </c>
      <c r="F265" s="4" t="e">
        <f>#REF!</f>
        <v>#REF!</v>
      </c>
      <c r="G265" s="4" t="str">
        <f>IF(ISERROR(VLOOKUP(E265,労務比率,#REF!,FALSE)),"",VLOOKUP(E265,労務比率,#REF!,FALSE))</f>
        <v/>
      </c>
      <c r="H265" s="4" t="str">
        <f>IF(ISERROR(VLOOKUP(E265,労務比率,#REF!+1,FALSE)),"",VLOOKUP(E265,労務比率,#REF!+1,FALSE))</f>
        <v/>
      </c>
      <c r="I265" s="4" t="e">
        <f>#REF!</f>
        <v>#REF!</v>
      </c>
      <c r="J265" s="4" t="e">
        <f>#REF!</f>
        <v>#REF!</v>
      </c>
      <c r="K265" s="4" t="e">
        <f>#REF!</f>
        <v>#REF!</v>
      </c>
      <c r="L265" s="4">
        <f t="shared" si="34"/>
        <v>0</v>
      </c>
      <c r="M265" s="4">
        <f t="shared" si="36"/>
        <v>0</v>
      </c>
      <c r="N265" s="4" t="e">
        <f t="shared" si="35"/>
        <v>#REF!</v>
      </c>
      <c r="O265" s="4" t="e">
        <f t="shared" si="33"/>
        <v>#REF!</v>
      </c>
      <c r="R265" s="4" t="e">
        <f>IF(AND(J265=0,C265&gt;=設定シート!E$85,C265&lt;=設定シート!G$85),1,0)</f>
        <v>#REF!</v>
      </c>
    </row>
    <row r="266" spans="1:18" ht="15" customHeight="1" x14ac:dyDescent="0.15">
      <c r="B266" s="4">
        <v>5</v>
      </c>
      <c r="C266" s="4" t="e">
        <f>#REF!</f>
        <v>#REF!</v>
      </c>
      <c r="E266" s="4" t="e">
        <f>#REF!</f>
        <v>#REF!</v>
      </c>
      <c r="F266" s="4" t="e">
        <f>#REF!</f>
        <v>#REF!</v>
      </c>
      <c r="G266" s="4" t="str">
        <f>IF(ISERROR(VLOOKUP(E266,労務比率,#REF!,FALSE)),"",VLOOKUP(E266,労務比率,#REF!,FALSE))</f>
        <v/>
      </c>
      <c r="H266" s="4" t="str">
        <f>IF(ISERROR(VLOOKUP(E266,労務比率,#REF!+1,FALSE)),"",VLOOKUP(E266,労務比率,#REF!+1,FALSE))</f>
        <v/>
      </c>
      <c r="I266" s="4" t="e">
        <f>#REF!</f>
        <v>#REF!</v>
      </c>
      <c r="J266" s="4" t="e">
        <f>#REF!</f>
        <v>#REF!</v>
      </c>
      <c r="K266" s="4" t="e">
        <f>#REF!</f>
        <v>#REF!</v>
      </c>
      <c r="L266" s="4">
        <f t="shared" si="34"/>
        <v>0</v>
      </c>
      <c r="M266" s="4">
        <f t="shared" si="36"/>
        <v>0</v>
      </c>
      <c r="N266" s="4" t="e">
        <f t="shared" si="35"/>
        <v>#REF!</v>
      </c>
      <c r="O266" s="4" t="e">
        <f t="shared" si="33"/>
        <v>#REF!</v>
      </c>
      <c r="R266" s="4" t="e">
        <f>IF(AND(J266=0,C266&gt;=設定シート!E$85,C266&lt;=設定シート!G$85),1,0)</f>
        <v>#REF!</v>
      </c>
    </row>
    <row r="267" spans="1:18" ht="15" customHeight="1" x14ac:dyDescent="0.15">
      <c r="B267" s="4">
        <v>6</v>
      </c>
      <c r="C267" s="4" t="e">
        <f>#REF!</f>
        <v>#REF!</v>
      </c>
      <c r="E267" s="4" t="e">
        <f>#REF!</f>
        <v>#REF!</v>
      </c>
      <c r="F267" s="4" t="e">
        <f>#REF!</f>
        <v>#REF!</v>
      </c>
      <c r="G267" s="4" t="str">
        <f>IF(ISERROR(VLOOKUP(E267,労務比率,#REF!,FALSE)),"",VLOOKUP(E267,労務比率,#REF!,FALSE))</f>
        <v/>
      </c>
      <c r="H267" s="4" t="str">
        <f>IF(ISERROR(VLOOKUP(E267,労務比率,#REF!+1,FALSE)),"",VLOOKUP(E267,労務比率,#REF!+1,FALSE))</f>
        <v/>
      </c>
      <c r="I267" s="4" t="e">
        <f>#REF!</f>
        <v>#REF!</v>
      </c>
      <c r="J267" s="4" t="e">
        <f>#REF!</f>
        <v>#REF!</v>
      </c>
      <c r="K267" s="4" t="e">
        <f>#REF!</f>
        <v>#REF!</v>
      </c>
      <c r="L267" s="4">
        <f t="shared" si="34"/>
        <v>0</v>
      </c>
      <c r="M267" s="4">
        <f t="shared" si="36"/>
        <v>0</v>
      </c>
      <c r="N267" s="4" t="e">
        <f t="shared" si="35"/>
        <v>#REF!</v>
      </c>
      <c r="O267" s="4" t="e">
        <f t="shared" si="33"/>
        <v>#REF!</v>
      </c>
      <c r="R267" s="4" t="e">
        <f>IF(AND(J267=0,C267&gt;=設定シート!E$85,C267&lt;=設定シート!G$85),1,0)</f>
        <v>#REF!</v>
      </c>
    </row>
    <row r="268" spans="1:18" ht="15" customHeight="1" x14ac:dyDescent="0.15">
      <c r="B268" s="4">
        <v>7</v>
      </c>
      <c r="C268" s="4" t="e">
        <f>#REF!</f>
        <v>#REF!</v>
      </c>
      <c r="E268" s="4" t="e">
        <f>#REF!</f>
        <v>#REF!</v>
      </c>
      <c r="F268" s="4" t="e">
        <f>#REF!</f>
        <v>#REF!</v>
      </c>
      <c r="G268" s="4" t="str">
        <f>IF(ISERROR(VLOOKUP(E268,労務比率,#REF!,FALSE)),"",VLOOKUP(E268,労務比率,#REF!,FALSE))</f>
        <v/>
      </c>
      <c r="H268" s="4" t="str">
        <f>IF(ISERROR(VLOOKUP(E268,労務比率,#REF!+1,FALSE)),"",VLOOKUP(E268,労務比率,#REF!+1,FALSE))</f>
        <v/>
      </c>
      <c r="I268" s="4" t="e">
        <f>#REF!</f>
        <v>#REF!</v>
      </c>
      <c r="J268" s="4" t="e">
        <f>#REF!</f>
        <v>#REF!</v>
      </c>
      <c r="K268" s="4" t="e">
        <f>#REF!</f>
        <v>#REF!</v>
      </c>
      <c r="L268" s="4">
        <f t="shared" si="34"/>
        <v>0</v>
      </c>
      <c r="M268" s="4">
        <f t="shared" si="36"/>
        <v>0</v>
      </c>
      <c r="N268" s="4" t="e">
        <f t="shared" si="35"/>
        <v>#REF!</v>
      </c>
      <c r="O268" s="4" t="e">
        <f t="shared" si="33"/>
        <v>#REF!</v>
      </c>
      <c r="R268" s="4" t="e">
        <f>IF(AND(J268=0,C268&gt;=設定シート!E$85,C268&lt;=設定シート!G$85),1,0)</f>
        <v>#REF!</v>
      </c>
    </row>
    <row r="269" spans="1:18" ht="15" customHeight="1" x14ac:dyDescent="0.15">
      <c r="B269" s="4">
        <v>8</v>
      </c>
      <c r="C269" s="4" t="e">
        <f>#REF!</f>
        <v>#REF!</v>
      </c>
      <c r="E269" s="4" t="e">
        <f>#REF!</f>
        <v>#REF!</v>
      </c>
      <c r="F269" s="4" t="e">
        <f>#REF!</f>
        <v>#REF!</v>
      </c>
      <c r="G269" s="4" t="str">
        <f>IF(ISERROR(VLOOKUP(E269,労務比率,#REF!,FALSE)),"",VLOOKUP(E269,労務比率,#REF!,FALSE))</f>
        <v/>
      </c>
      <c r="H269" s="4" t="str">
        <f>IF(ISERROR(VLOOKUP(E269,労務比率,#REF!+1,FALSE)),"",VLOOKUP(E269,労務比率,#REF!+1,FALSE))</f>
        <v/>
      </c>
      <c r="I269" s="4" t="e">
        <f>#REF!</f>
        <v>#REF!</v>
      </c>
      <c r="J269" s="4" t="e">
        <f>#REF!</f>
        <v>#REF!</v>
      </c>
      <c r="K269" s="4" t="e">
        <f>#REF!</f>
        <v>#REF!</v>
      </c>
      <c r="L269" s="4">
        <f t="shared" si="34"/>
        <v>0</v>
      </c>
      <c r="M269" s="4">
        <f t="shared" si="36"/>
        <v>0</v>
      </c>
      <c r="N269" s="4" t="e">
        <f t="shared" si="35"/>
        <v>#REF!</v>
      </c>
      <c r="O269" s="4" t="e">
        <f t="shared" si="33"/>
        <v>#REF!</v>
      </c>
      <c r="R269" s="4" t="e">
        <f>IF(AND(J269=0,C269&gt;=設定シート!E$85,C269&lt;=設定シート!G$85),1,0)</f>
        <v>#REF!</v>
      </c>
    </row>
    <row r="270" spans="1:18" ht="15" customHeight="1" x14ac:dyDescent="0.15">
      <c r="B270" s="4">
        <v>9</v>
      </c>
      <c r="C270" s="4" t="e">
        <f>#REF!</f>
        <v>#REF!</v>
      </c>
      <c r="E270" s="4" t="e">
        <f>#REF!</f>
        <v>#REF!</v>
      </c>
      <c r="F270" s="4" t="e">
        <f>#REF!</f>
        <v>#REF!</v>
      </c>
      <c r="G270" s="4" t="str">
        <f>IF(ISERROR(VLOOKUP(E270,労務比率,#REF!,FALSE)),"",VLOOKUP(E270,労務比率,#REF!,FALSE))</f>
        <v/>
      </c>
      <c r="H270" s="4" t="str">
        <f>IF(ISERROR(VLOOKUP(E270,労務比率,#REF!+1,FALSE)),"",VLOOKUP(E270,労務比率,#REF!+1,FALSE))</f>
        <v/>
      </c>
      <c r="I270" s="4" t="e">
        <f>#REF!</f>
        <v>#REF!</v>
      </c>
      <c r="J270" s="4" t="e">
        <f>#REF!</f>
        <v>#REF!</v>
      </c>
      <c r="K270" s="4" t="e">
        <f>#REF!</f>
        <v>#REF!</v>
      </c>
      <c r="L270" s="4">
        <f t="shared" si="34"/>
        <v>0</v>
      </c>
      <c r="M270" s="4">
        <f t="shared" si="36"/>
        <v>0</v>
      </c>
      <c r="N270" s="4" t="e">
        <f t="shared" si="35"/>
        <v>#REF!</v>
      </c>
      <c r="O270" s="4" t="e">
        <f t="shared" si="33"/>
        <v>#REF!</v>
      </c>
      <c r="R270" s="4" t="e">
        <f>IF(AND(J270=0,C270&gt;=設定シート!E$85,C270&lt;=設定シート!G$85),1,0)</f>
        <v>#REF!</v>
      </c>
    </row>
    <row r="271" spans="1:18" ht="15" customHeight="1" x14ac:dyDescent="0.15">
      <c r="A271" s="4">
        <v>26</v>
      </c>
      <c r="B271" s="4">
        <v>1</v>
      </c>
      <c r="C271" s="4" t="e">
        <f>#REF!</f>
        <v>#REF!</v>
      </c>
      <c r="E271" s="4" t="e">
        <f>#REF!</f>
        <v>#REF!</v>
      </c>
      <c r="F271" s="4" t="e">
        <f>#REF!</f>
        <v>#REF!</v>
      </c>
      <c r="G271" s="4" t="str">
        <f>IF(ISERROR(VLOOKUP(E271,労務比率,#REF!,FALSE)),"",VLOOKUP(E271,労務比率,#REF!,FALSE))</f>
        <v/>
      </c>
      <c r="H271" s="4" t="str">
        <f>IF(ISERROR(VLOOKUP(E271,労務比率,#REF!+1,FALSE)),"",VLOOKUP(E271,労務比率,#REF!+1,FALSE))</f>
        <v/>
      </c>
      <c r="I271" s="4" t="e">
        <f>#REF!</f>
        <v>#REF!</v>
      </c>
      <c r="J271" s="4" t="e">
        <f>#REF!</f>
        <v>#REF!</v>
      </c>
      <c r="K271" s="4" t="e">
        <f>#REF!</f>
        <v>#REF!</v>
      </c>
      <c r="L271" s="4">
        <f t="shared" si="34"/>
        <v>0</v>
      </c>
      <c r="M271" s="4">
        <f t="shared" si="36"/>
        <v>0</v>
      </c>
      <c r="N271" s="4" t="e">
        <f t="shared" si="35"/>
        <v>#REF!</v>
      </c>
      <c r="O271" s="4" t="e">
        <f t="shared" si="33"/>
        <v>#REF!</v>
      </c>
      <c r="P271" s="4">
        <f>INT(SUMIF(O271:O279,0,I271:I279)*105/108)</f>
        <v>0</v>
      </c>
      <c r="Q271" s="4">
        <f>INT(P271*IF(COUNTIF(R271:R279,1)=0,0,SUMIF(R271:R279,1,G271:G279)/COUNTIF(R271:R279,1))/100)</f>
        <v>0</v>
      </c>
      <c r="R271" s="4" t="e">
        <f>IF(AND(J271=0,C271&gt;=設定シート!E$85,C271&lt;=設定シート!G$85),1,0)</f>
        <v>#REF!</v>
      </c>
    </row>
    <row r="272" spans="1:18" ht="15" customHeight="1" x14ac:dyDescent="0.15">
      <c r="B272" s="4">
        <v>2</v>
      </c>
      <c r="C272" s="4" t="e">
        <f>#REF!</f>
        <v>#REF!</v>
      </c>
      <c r="E272" s="4" t="e">
        <f>#REF!</f>
        <v>#REF!</v>
      </c>
      <c r="F272" s="4" t="e">
        <f>#REF!</f>
        <v>#REF!</v>
      </c>
      <c r="G272" s="4" t="str">
        <f>IF(ISERROR(VLOOKUP(E272,労務比率,#REF!,FALSE)),"",VLOOKUP(E272,労務比率,#REF!,FALSE))</f>
        <v/>
      </c>
      <c r="H272" s="4" t="str">
        <f>IF(ISERROR(VLOOKUP(E272,労務比率,#REF!+1,FALSE)),"",VLOOKUP(E272,労務比率,#REF!+1,FALSE))</f>
        <v/>
      </c>
      <c r="I272" s="4" t="e">
        <f>#REF!</f>
        <v>#REF!</v>
      </c>
      <c r="J272" s="4" t="e">
        <f>#REF!</f>
        <v>#REF!</v>
      </c>
      <c r="K272" s="4" t="e">
        <f>#REF!</f>
        <v>#REF!</v>
      </c>
      <c r="L272" s="4">
        <f t="shared" si="34"/>
        <v>0</v>
      </c>
      <c r="M272" s="4">
        <f t="shared" si="36"/>
        <v>0</v>
      </c>
      <c r="N272" s="4" t="e">
        <f t="shared" si="35"/>
        <v>#REF!</v>
      </c>
      <c r="O272" s="4" t="e">
        <f t="shared" si="33"/>
        <v>#REF!</v>
      </c>
      <c r="R272" s="4" t="e">
        <f>IF(AND(J272=0,C272&gt;=設定シート!E$85,C272&lt;=設定シート!G$85),1,0)</f>
        <v>#REF!</v>
      </c>
    </row>
    <row r="273" spans="1:18" ht="15" customHeight="1" x14ac:dyDescent="0.15">
      <c r="B273" s="4">
        <v>3</v>
      </c>
      <c r="C273" s="4" t="e">
        <f>#REF!</f>
        <v>#REF!</v>
      </c>
      <c r="E273" s="4" t="e">
        <f>#REF!</f>
        <v>#REF!</v>
      </c>
      <c r="F273" s="4" t="e">
        <f>#REF!</f>
        <v>#REF!</v>
      </c>
      <c r="G273" s="4" t="str">
        <f>IF(ISERROR(VLOOKUP(E273,労務比率,#REF!,FALSE)),"",VLOOKUP(E273,労務比率,#REF!,FALSE))</f>
        <v/>
      </c>
      <c r="H273" s="4" t="str">
        <f>IF(ISERROR(VLOOKUP(E273,労務比率,#REF!+1,FALSE)),"",VLOOKUP(E273,労務比率,#REF!+1,FALSE))</f>
        <v/>
      </c>
      <c r="I273" s="4" t="e">
        <f>#REF!</f>
        <v>#REF!</v>
      </c>
      <c r="J273" s="4" t="e">
        <f>#REF!</f>
        <v>#REF!</v>
      </c>
      <c r="K273" s="4" t="e">
        <f>#REF!</f>
        <v>#REF!</v>
      </c>
      <c r="L273" s="4">
        <f t="shared" si="34"/>
        <v>0</v>
      </c>
      <c r="M273" s="4">
        <f t="shared" si="36"/>
        <v>0</v>
      </c>
      <c r="N273" s="4" t="e">
        <f t="shared" si="35"/>
        <v>#REF!</v>
      </c>
      <c r="O273" s="4" t="e">
        <f t="shared" si="33"/>
        <v>#REF!</v>
      </c>
      <c r="R273" s="4" t="e">
        <f>IF(AND(J273=0,C273&gt;=設定シート!E$85,C273&lt;=設定シート!G$85),1,0)</f>
        <v>#REF!</v>
      </c>
    </row>
    <row r="274" spans="1:18" ht="15" customHeight="1" x14ac:dyDescent="0.15">
      <c r="B274" s="4">
        <v>4</v>
      </c>
      <c r="C274" s="4" t="e">
        <f>#REF!</f>
        <v>#REF!</v>
      </c>
      <c r="E274" s="4" t="e">
        <f>#REF!</f>
        <v>#REF!</v>
      </c>
      <c r="F274" s="4" t="e">
        <f>#REF!</f>
        <v>#REF!</v>
      </c>
      <c r="G274" s="4" t="str">
        <f>IF(ISERROR(VLOOKUP(E274,労務比率,#REF!,FALSE)),"",VLOOKUP(E274,労務比率,#REF!,FALSE))</f>
        <v/>
      </c>
      <c r="H274" s="4" t="str">
        <f>IF(ISERROR(VLOOKUP(E274,労務比率,#REF!+1,FALSE)),"",VLOOKUP(E274,労務比率,#REF!+1,FALSE))</f>
        <v/>
      </c>
      <c r="I274" s="4" t="e">
        <f>#REF!</f>
        <v>#REF!</v>
      </c>
      <c r="J274" s="4" t="e">
        <f>#REF!</f>
        <v>#REF!</v>
      </c>
      <c r="K274" s="4" t="e">
        <f>#REF!</f>
        <v>#REF!</v>
      </c>
      <c r="L274" s="4">
        <f t="shared" si="34"/>
        <v>0</v>
      </c>
      <c r="M274" s="4">
        <f t="shared" si="36"/>
        <v>0</v>
      </c>
      <c r="N274" s="4" t="e">
        <f t="shared" si="35"/>
        <v>#REF!</v>
      </c>
      <c r="O274" s="4" t="e">
        <f t="shared" si="33"/>
        <v>#REF!</v>
      </c>
      <c r="R274" s="4" t="e">
        <f>IF(AND(J274=0,C274&gt;=設定シート!E$85,C274&lt;=設定シート!G$85),1,0)</f>
        <v>#REF!</v>
      </c>
    </row>
    <row r="275" spans="1:18" ht="15" customHeight="1" x14ac:dyDescent="0.15">
      <c r="B275" s="4">
        <v>5</v>
      </c>
      <c r="C275" s="4" t="e">
        <f>#REF!</f>
        <v>#REF!</v>
      </c>
      <c r="E275" s="4" t="e">
        <f>#REF!</f>
        <v>#REF!</v>
      </c>
      <c r="F275" s="4" t="e">
        <f>#REF!</f>
        <v>#REF!</v>
      </c>
      <c r="G275" s="4" t="str">
        <f>IF(ISERROR(VLOOKUP(E275,労務比率,#REF!,FALSE)),"",VLOOKUP(E275,労務比率,#REF!,FALSE))</f>
        <v/>
      </c>
      <c r="H275" s="4" t="str">
        <f>IF(ISERROR(VLOOKUP(E275,労務比率,#REF!+1,FALSE)),"",VLOOKUP(E275,労務比率,#REF!+1,FALSE))</f>
        <v/>
      </c>
      <c r="I275" s="4" t="e">
        <f>#REF!</f>
        <v>#REF!</v>
      </c>
      <c r="J275" s="4" t="e">
        <f>#REF!</f>
        <v>#REF!</v>
      </c>
      <c r="K275" s="4" t="e">
        <f>#REF!</f>
        <v>#REF!</v>
      </c>
      <c r="L275" s="4">
        <f t="shared" si="34"/>
        <v>0</v>
      </c>
      <c r="M275" s="4">
        <f t="shared" si="36"/>
        <v>0</v>
      </c>
      <c r="N275" s="4" t="e">
        <f t="shared" si="35"/>
        <v>#REF!</v>
      </c>
      <c r="O275" s="4" t="e">
        <f t="shared" si="33"/>
        <v>#REF!</v>
      </c>
      <c r="R275" s="4" t="e">
        <f>IF(AND(J275=0,C275&gt;=設定シート!E$85,C275&lt;=設定シート!G$85),1,0)</f>
        <v>#REF!</v>
      </c>
    </row>
    <row r="276" spans="1:18" ht="15" customHeight="1" x14ac:dyDescent="0.15">
      <c r="B276" s="4">
        <v>6</v>
      </c>
      <c r="C276" s="4" t="e">
        <f>#REF!</f>
        <v>#REF!</v>
      </c>
      <c r="E276" s="4" t="e">
        <f>#REF!</f>
        <v>#REF!</v>
      </c>
      <c r="F276" s="4" t="e">
        <f>#REF!</f>
        <v>#REF!</v>
      </c>
      <c r="G276" s="4" t="str">
        <f>IF(ISERROR(VLOOKUP(E276,労務比率,#REF!,FALSE)),"",VLOOKUP(E276,労務比率,#REF!,FALSE))</f>
        <v/>
      </c>
      <c r="H276" s="4" t="str">
        <f>IF(ISERROR(VLOOKUP(E276,労務比率,#REF!+1,FALSE)),"",VLOOKUP(E276,労務比率,#REF!+1,FALSE))</f>
        <v/>
      </c>
      <c r="I276" s="4" t="e">
        <f>#REF!</f>
        <v>#REF!</v>
      </c>
      <c r="J276" s="4" t="e">
        <f>#REF!</f>
        <v>#REF!</v>
      </c>
      <c r="K276" s="4" t="e">
        <f>#REF!</f>
        <v>#REF!</v>
      </c>
      <c r="L276" s="4">
        <f t="shared" si="34"/>
        <v>0</v>
      </c>
      <c r="M276" s="4">
        <f t="shared" si="36"/>
        <v>0</v>
      </c>
      <c r="N276" s="4" t="e">
        <f t="shared" si="35"/>
        <v>#REF!</v>
      </c>
      <c r="O276" s="4" t="e">
        <f t="shared" si="33"/>
        <v>#REF!</v>
      </c>
      <c r="R276" s="4" t="e">
        <f>IF(AND(J276=0,C276&gt;=設定シート!E$85,C276&lt;=設定シート!G$85),1,0)</f>
        <v>#REF!</v>
      </c>
    </row>
    <row r="277" spans="1:18" ht="15" customHeight="1" x14ac:dyDescent="0.15">
      <c r="B277" s="4">
        <v>7</v>
      </c>
      <c r="C277" s="4" t="e">
        <f>#REF!</f>
        <v>#REF!</v>
      </c>
      <c r="E277" s="4" t="e">
        <f>#REF!</f>
        <v>#REF!</v>
      </c>
      <c r="F277" s="4" t="e">
        <f>#REF!</f>
        <v>#REF!</v>
      </c>
      <c r="G277" s="4" t="str">
        <f>IF(ISERROR(VLOOKUP(E277,労務比率,#REF!,FALSE)),"",VLOOKUP(E277,労務比率,#REF!,FALSE))</f>
        <v/>
      </c>
      <c r="H277" s="4" t="str">
        <f>IF(ISERROR(VLOOKUP(E277,労務比率,#REF!+1,FALSE)),"",VLOOKUP(E277,労務比率,#REF!+1,FALSE))</f>
        <v/>
      </c>
      <c r="I277" s="4" t="e">
        <f>#REF!</f>
        <v>#REF!</v>
      </c>
      <c r="J277" s="4" t="e">
        <f>#REF!</f>
        <v>#REF!</v>
      </c>
      <c r="K277" s="4" t="e">
        <f>#REF!</f>
        <v>#REF!</v>
      </c>
      <c r="L277" s="4">
        <f t="shared" si="34"/>
        <v>0</v>
      </c>
      <c r="M277" s="4">
        <f t="shared" si="36"/>
        <v>0</v>
      </c>
      <c r="N277" s="4" t="e">
        <f t="shared" si="35"/>
        <v>#REF!</v>
      </c>
      <c r="O277" s="4" t="e">
        <f t="shared" ref="O277:O315" si="37">IF(I277=N277,IF(ISERROR(ROUNDDOWN(I277*G277/100,0)+K277),0,ROUNDDOWN(I277*G277/100,0)+K277),0)</f>
        <v>#REF!</v>
      </c>
      <c r="R277" s="4" t="e">
        <f>IF(AND(J277=0,C277&gt;=設定シート!E$85,C277&lt;=設定シート!G$85),1,0)</f>
        <v>#REF!</v>
      </c>
    </row>
    <row r="278" spans="1:18" ht="15" customHeight="1" x14ac:dyDescent="0.15">
      <c r="B278" s="4">
        <v>8</v>
      </c>
      <c r="C278" s="4" t="e">
        <f>#REF!</f>
        <v>#REF!</v>
      </c>
      <c r="E278" s="4" t="e">
        <f>#REF!</f>
        <v>#REF!</v>
      </c>
      <c r="F278" s="4" t="e">
        <f>#REF!</f>
        <v>#REF!</v>
      </c>
      <c r="G278" s="4" t="str">
        <f>IF(ISERROR(VLOOKUP(E278,労務比率,#REF!,FALSE)),"",VLOOKUP(E278,労務比率,#REF!,FALSE))</f>
        <v/>
      </c>
      <c r="H278" s="4" t="str">
        <f>IF(ISERROR(VLOOKUP(E278,労務比率,#REF!+1,FALSE)),"",VLOOKUP(E278,労務比率,#REF!+1,FALSE))</f>
        <v/>
      </c>
      <c r="I278" s="4" t="e">
        <f>#REF!</f>
        <v>#REF!</v>
      </c>
      <c r="J278" s="4" t="e">
        <f>#REF!</f>
        <v>#REF!</v>
      </c>
      <c r="K278" s="4" t="e">
        <f>#REF!</f>
        <v>#REF!</v>
      </c>
      <c r="L278" s="4">
        <f t="shared" si="34"/>
        <v>0</v>
      </c>
      <c r="M278" s="4">
        <f t="shared" si="36"/>
        <v>0</v>
      </c>
      <c r="N278" s="4" t="e">
        <f t="shared" si="35"/>
        <v>#REF!</v>
      </c>
      <c r="O278" s="4" t="e">
        <f t="shared" si="37"/>
        <v>#REF!</v>
      </c>
      <c r="R278" s="4" t="e">
        <f>IF(AND(J278=0,C278&gt;=設定シート!E$85,C278&lt;=設定シート!G$85),1,0)</f>
        <v>#REF!</v>
      </c>
    </row>
    <row r="279" spans="1:18" ht="15" customHeight="1" x14ac:dyDescent="0.15">
      <c r="B279" s="4">
        <v>9</v>
      </c>
      <c r="C279" s="4" t="e">
        <f>#REF!</f>
        <v>#REF!</v>
      </c>
      <c r="E279" s="4" t="e">
        <f>#REF!</f>
        <v>#REF!</v>
      </c>
      <c r="F279" s="4" t="e">
        <f>#REF!</f>
        <v>#REF!</v>
      </c>
      <c r="G279" s="4" t="str">
        <f>IF(ISERROR(VLOOKUP(E279,労務比率,#REF!,FALSE)),"",VLOOKUP(E279,労務比率,#REF!,FALSE))</f>
        <v/>
      </c>
      <c r="H279" s="4" t="str">
        <f>IF(ISERROR(VLOOKUP(E279,労務比率,#REF!+1,FALSE)),"",VLOOKUP(E279,労務比率,#REF!+1,FALSE))</f>
        <v/>
      </c>
      <c r="I279" s="4" t="e">
        <f>#REF!</f>
        <v>#REF!</v>
      </c>
      <c r="J279" s="4" t="e">
        <f>#REF!</f>
        <v>#REF!</v>
      </c>
      <c r="K279" s="4" t="e">
        <f>#REF!</f>
        <v>#REF!</v>
      </c>
      <c r="L279" s="4">
        <f t="shared" si="34"/>
        <v>0</v>
      </c>
      <c r="M279" s="4">
        <f t="shared" si="36"/>
        <v>0</v>
      </c>
      <c r="N279" s="4" t="e">
        <f t="shared" si="35"/>
        <v>#REF!</v>
      </c>
      <c r="O279" s="4" t="e">
        <f t="shared" si="37"/>
        <v>#REF!</v>
      </c>
      <c r="R279" s="4" t="e">
        <f>IF(AND(J279=0,C279&gt;=設定シート!E$85,C279&lt;=設定シート!G$85),1,0)</f>
        <v>#REF!</v>
      </c>
    </row>
    <row r="280" spans="1:18" ht="15" customHeight="1" x14ac:dyDescent="0.15">
      <c r="A280" s="4">
        <v>27</v>
      </c>
      <c r="B280" s="4">
        <v>1</v>
      </c>
      <c r="C280" s="4" t="e">
        <f>#REF!</f>
        <v>#REF!</v>
      </c>
      <c r="E280" s="4" t="e">
        <f>#REF!</f>
        <v>#REF!</v>
      </c>
      <c r="F280" s="4" t="e">
        <f>#REF!</f>
        <v>#REF!</v>
      </c>
      <c r="G280" s="4" t="str">
        <f>IF(ISERROR(VLOOKUP(E280,労務比率,#REF!,FALSE)),"",VLOOKUP(E280,労務比率,#REF!,FALSE))</f>
        <v/>
      </c>
      <c r="H280" s="4" t="str">
        <f>IF(ISERROR(VLOOKUP(E280,労務比率,#REF!+1,FALSE)),"",VLOOKUP(E280,労務比率,#REF!+1,FALSE))</f>
        <v/>
      </c>
      <c r="I280" s="4" t="e">
        <f>#REF!</f>
        <v>#REF!</v>
      </c>
      <c r="J280" s="4" t="e">
        <f>#REF!</f>
        <v>#REF!</v>
      </c>
      <c r="K280" s="4" t="e">
        <f>#REF!</f>
        <v>#REF!</v>
      </c>
      <c r="L280" s="4">
        <f t="shared" si="34"/>
        <v>0</v>
      </c>
      <c r="M280" s="4">
        <f t="shared" si="36"/>
        <v>0</v>
      </c>
      <c r="N280" s="4" t="e">
        <f t="shared" si="35"/>
        <v>#REF!</v>
      </c>
      <c r="O280" s="4" t="e">
        <f t="shared" si="37"/>
        <v>#REF!</v>
      </c>
      <c r="P280" s="4">
        <f>INT(SUMIF(O280:O288,0,I280:I288)*105/108)</f>
        <v>0</v>
      </c>
      <c r="Q280" s="4">
        <f>INT(P280*IF(COUNTIF(R280:R288,1)=0,0,SUMIF(R280:R288,1,G280:G288)/COUNTIF(R280:R288,1))/100)</f>
        <v>0</v>
      </c>
      <c r="R280" s="4" t="e">
        <f>IF(AND(J280=0,C280&gt;=設定シート!E$85,C280&lt;=設定シート!G$85),1,0)</f>
        <v>#REF!</v>
      </c>
    </row>
    <row r="281" spans="1:18" ht="15" customHeight="1" x14ac:dyDescent="0.15">
      <c r="B281" s="4">
        <v>2</v>
      </c>
      <c r="C281" s="4" t="e">
        <f>#REF!</f>
        <v>#REF!</v>
      </c>
      <c r="E281" s="4" t="e">
        <f>#REF!</f>
        <v>#REF!</v>
      </c>
      <c r="F281" s="4" t="e">
        <f>#REF!</f>
        <v>#REF!</v>
      </c>
      <c r="G281" s="4" t="str">
        <f>IF(ISERROR(VLOOKUP(E281,労務比率,#REF!,FALSE)),"",VLOOKUP(E281,労務比率,#REF!,FALSE))</f>
        <v/>
      </c>
      <c r="H281" s="4" t="str">
        <f>IF(ISERROR(VLOOKUP(E281,労務比率,#REF!+1,FALSE)),"",VLOOKUP(E281,労務比率,#REF!+1,FALSE))</f>
        <v/>
      </c>
      <c r="I281" s="4" t="e">
        <f>#REF!</f>
        <v>#REF!</v>
      </c>
      <c r="J281" s="4" t="e">
        <f>#REF!</f>
        <v>#REF!</v>
      </c>
      <c r="K281" s="4" t="e">
        <f>#REF!</f>
        <v>#REF!</v>
      </c>
      <c r="L281" s="4">
        <f t="shared" si="34"/>
        <v>0</v>
      </c>
      <c r="M281" s="4">
        <f t="shared" si="36"/>
        <v>0</v>
      </c>
      <c r="N281" s="4" t="e">
        <f t="shared" si="35"/>
        <v>#REF!</v>
      </c>
      <c r="O281" s="4" t="e">
        <f t="shared" si="37"/>
        <v>#REF!</v>
      </c>
      <c r="R281" s="4" t="e">
        <f>IF(AND(J281=0,C281&gt;=設定シート!E$85,C281&lt;=設定シート!G$85),1,0)</f>
        <v>#REF!</v>
      </c>
    </row>
    <row r="282" spans="1:18" ht="15" customHeight="1" x14ac:dyDescent="0.15">
      <c r="B282" s="4">
        <v>3</v>
      </c>
      <c r="C282" s="4" t="e">
        <f>#REF!</f>
        <v>#REF!</v>
      </c>
      <c r="E282" s="4" t="e">
        <f>#REF!</f>
        <v>#REF!</v>
      </c>
      <c r="F282" s="4" t="e">
        <f>#REF!</f>
        <v>#REF!</v>
      </c>
      <c r="G282" s="4" t="str">
        <f>IF(ISERROR(VLOOKUP(E282,労務比率,#REF!,FALSE)),"",VLOOKUP(E282,労務比率,#REF!,FALSE))</f>
        <v/>
      </c>
      <c r="H282" s="4" t="str">
        <f>IF(ISERROR(VLOOKUP(E282,労務比率,#REF!+1,FALSE)),"",VLOOKUP(E282,労務比率,#REF!+1,FALSE))</f>
        <v/>
      </c>
      <c r="I282" s="4" t="e">
        <f>#REF!</f>
        <v>#REF!</v>
      </c>
      <c r="J282" s="4" t="e">
        <f>#REF!</f>
        <v>#REF!</v>
      </c>
      <c r="K282" s="4" t="e">
        <f>#REF!</f>
        <v>#REF!</v>
      </c>
      <c r="L282" s="4">
        <f t="shared" si="34"/>
        <v>0</v>
      </c>
      <c r="M282" s="4">
        <f t="shared" si="36"/>
        <v>0</v>
      </c>
      <c r="N282" s="4" t="e">
        <f t="shared" si="35"/>
        <v>#REF!</v>
      </c>
      <c r="O282" s="4" t="e">
        <f t="shared" si="37"/>
        <v>#REF!</v>
      </c>
      <c r="R282" s="4" t="e">
        <f>IF(AND(J282=0,C282&gt;=設定シート!E$85,C282&lt;=設定シート!G$85),1,0)</f>
        <v>#REF!</v>
      </c>
    </row>
    <row r="283" spans="1:18" ht="15" customHeight="1" x14ac:dyDescent="0.15">
      <c r="B283" s="4">
        <v>4</v>
      </c>
      <c r="C283" s="4" t="e">
        <f>#REF!</f>
        <v>#REF!</v>
      </c>
      <c r="E283" s="4" t="e">
        <f>#REF!</f>
        <v>#REF!</v>
      </c>
      <c r="F283" s="4" t="e">
        <f>#REF!</f>
        <v>#REF!</v>
      </c>
      <c r="G283" s="4" t="str">
        <f>IF(ISERROR(VLOOKUP(E283,労務比率,#REF!,FALSE)),"",VLOOKUP(E283,労務比率,#REF!,FALSE))</f>
        <v/>
      </c>
      <c r="H283" s="4" t="str">
        <f>IF(ISERROR(VLOOKUP(E283,労務比率,#REF!+1,FALSE)),"",VLOOKUP(E283,労務比率,#REF!+1,FALSE))</f>
        <v/>
      </c>
      <c r="I283" s="4" t="e">
        <f>#REF!</f>
        <v>#REF!</v>
      </c>
      <c r="J283" s="4" t="e">
        <f>#REF!</f>
        <v>#REF!</v>
      </c>
      <c r="K283" s="4" t="e">
        <f>#REF!</f>
        <v>#REF!</v>
      </c>
      <c r="L283" s="4">
        <f t="shared" si="34"/>
        <v>0</v>
      </c>
      <c r="M283" s="4">
        <f t="shared" si="36"/>
        <v>0</v>
      </c>
      <c r="N283" s="4" t="e">
        <f t="shared" si="35"/>
        <v>#REF!</v>
      </c>
      <c r="O283" s="4" t="e">
        <f t="shared" si="37"/>
        <v>#REF!</v>
      </c>
      <c r="R283" s="4" t="e">
        <f>IF(AND(J283=0,C283&gt;=設定シート!E$85,C283&lt;=設定シート!G$85),1,0)</f>
        <v>#REF!</v>
      </c>
    </row>
    <row r="284" spans="1:18" ht="15" customHeight="1" x14ac:dyDescent="0.15">
      <c r="B284" s="4">
        <v>5</v>
      </c>
      <c r="C284" s="4" t="e">
        <f>#REF!</f>
        <v>#REF!</v>
      </c>
      <c r="E284" s="4" t="e">
        <f>#REF!</f>
        <v>#REF!</v>
      </c>
      <c r="F284" s="4" t="e">
        <f>#REF!</f>
        <v>#REF!</v>
      </c>
      <c r="G284" s="4" t="str">
        <f>IF(ISERROR(VLOOKUP(E284,労務比率,#REF!,FALSE)),"",VLOOKUP(E284,労務比率,#REF!,FALSE))</f>
        <v/>
      </c>
      <c r="H284" s="4" t="str">
        <f>IF(ISERROR(VLOOKUP(E284,労務比率,#REF!+1,FALSE)),"",VLOOKUP(E284,労務比率,#REF!+1,FALSE))</f>
        <v/>
      </c>
      <c r="I284" s="4" t="e">
        <f>#REF!</f>
        <v>#REF!</v>
      </c>
      <c r="J284" s="4" t="e">
        <f>#REF!</f>
        <v>#REF!</v>
      </c>
      <c r="K284" s="4" t="e">
        <f>#REF!</f>
        <v>#REF!</v>
      </c>
      <c r="L284" s="4">
        <f t="shared" si="34"/>
        <v>0</v>
      </c>
      <c r="M284" s="4">
        <f t="shared" si="36"/>
        <v>0</v>
      </c>
      <c r="N284" s="4" t="e">
        <f t="shared" si="35"/>
        <v>#REF!</v>
      </c>
      <c r="O284" s="4" t="e">
        <f t="shared" si="37"/>
        <v>#REF!</v>
      </c>
      <c r="R284" s="4" t="e">
        <f>IF(AND(J284=0,C284&gt;=設定シート!E$85,C284&lt;=設定シート!G$85),1,0)</f>
        <v>#REF!</v>
      </c>
    </row>
    <row r="285" spans="1:18" ht="15" customHeight="1" x14ac:dyDescent="0.15">
      <c r="B285" s="4">
        <v>6</v>
      </c>
      <c r="C285" s="4" t="e">
        <f>#REF!</f>
        <v>#REF!</v>
      </c>
      <c r="E285" s="4" t="e">
        <f>#REF!</f>
        <v>#REF!</v>
      </c>
      <c r="F285" s="4" t="e">
        <f>#REF!</f>
        <v>#REF!</v>
      </c>
      <c r="G285" s="4" t="str">
        <f>IF(ISERROR(VLOOKUP(E285,労務比率,#REF!,FALSE)),"",VLOOKUP(E285,労務比率,#REF!,FALSE))</f>
        <v/>
      </c>
      <c r="H285" s="4" t="str">
        <f>IF(ISERROR(VLOOKUP(E285,労務比率,#REF!+1,FALSE)),"",VLOOKUP(E285,労務比率,#REF!+1,FALSE))</f>
        <v/>
      </c>
      <c r="I285" s="4" t="e">
        <f>#REF!</f>
        <v>#REF!</v>
      </c>
      <c r="J285" s="4" t="e">
        <f>#REF!</f>
        <v>#REF!</v>
      </c>
      <c r="K285" s="4" t="e">
        <f>#REF!</f>
        <v>#REF!</v>
      </c>
      <c r="L285" s="4">
        <f t="shared" si="34"/>
        <v>0</v>
      </c>
      <c r="M285" s="4">
        <f t="shared" si="36"/>
        <v>0</v>
      </c>
      <c r="N285" s="4" t="e">
        <f t="shared" si="35"/>
        <v>#REF!</v>
      </c>
      <c r="O285" s="4" t="e">
        <f t="shared" si="37"/>
        <v>#REF!</v>
      </c>
      <c r="R285" s="4" t="e">
        <f>IF(AND(J285=0,C285&gt;=設定シート!E$85,C285&lt;=設定シート!G$85),1,0)</f>
        <v>#REF!</v>
      </c>
    </row>
    <row r="286" spans="1:18" ht="15" customHeight="1" x14ac:dyDescent="0.15">
      <c r="B286" s="4">
        <v>7</v>
      </c>
      <c r="C286" s="4" t="e">
        <f>#REF!</f>
        <v>#REF!</v>
      </c>
      <c r="E286" s="4" t="e">
        <f>#REF!</f>
        <v>#REF!</v>
      </c>
      <c r="F286" s="4" t="e">
        <f>#REF!</f>
        <v>#REF!</v>
      </c>
      <c r="G286" s="4" t="str">
        <f>IF(ISERROR(VLOOKUP(E286,労務比率,#REF!,FALSE)),"",VLOOKUP(E286,労務比率,#REF!,FALSE))</f>
        <v/>
      </c>
      <c r="H286" s="4" t="str">
        <f>IF(ISERROR(VLOOKUP(E286,労務比率,#REF!+1,FALSE)),"",VLOOKUP(E286,労務比率,#REF!+1,FALSE))</f>
        <v/>
      </c>
      <c r="I286" s="4" t="e">
        <f>#REF!</f>
        <v>#REF!</v>
      </c>
      <c r="J286" s="4" t="e">
        <f>#REF!</f>
        <v>#REF!</v>
      </c>
      <c r="K286" s="4" t="e">
        <f>#REF!</f>
        <v>#REF!</v>
      </c>
      <c r="L286" s="4">
        <f t="shared" si="34"/>
        <v>0</v>
      </c>
      <c r="M286" s="4">
        <f t="shared" si="36"/>
        <v>0</v>
      </c>
      <c r="N286" s="4" t="e">
        <f t="shared" si="35"/>
        <v>#REF!</v>
      </c>
      <c r="O286" s="4" t="e">
        <f t="shared" si="37"/>
        <v>#REF!</v>
      </c>
      <c r="R286" s="4" t="e">
        <f>IF(AND(J286=0,C286&gt;=設定シート!E$85,C286&lt;=設定シート!G$85),1,0)</f>
        <v>#REF!</v>
      </c>
    </row>
    <row r="287" spans="1:18" ht="15" customHeight="1" x14ac:dyDescent="0.15">
      <c r="B287" s="4">
        <v>8</v>
      </c>
      <c r="C287" s="4" t="e">
        <f>#REF!</f>
        <v>#REF!</v>
      </c>
      <c r="E287" s="4" t="e">
        <f>#REF!</f>
        <v>#REF!</v>
      </c>
      <c r="F287" s="4" t="e">
        <f>#REF!</f>
        <v>#REF!</v>
      </c>
      <c r="G287" s="4" t="str">
        <f>IF(ISERROR(VLOOKUP(E287,労務比率,#REF!,FALSE)),"",VLOOKUP(E287,労務比率,#REF!,FALSE))</f>
        <v/>
      </c>
      <c r="H287" s="4" t="str">
        <f>IF(ISERROR(VLOOKUP(E287,労務比率,#REF!+1,FALSE)),"",VLOOKUP(E287,労務比率,#REF!+1,FALSE))</f>
        <v/>
      </c>
      <c r="I287" s="4" t="e">
        <f>#REF!</f>
        <v>#REF!</v>
      </c>
      <c r="J287" s="4" t="e">
        <f>#REF!</f>
        <v>#REF!</v>
      </c>
      <c r="K287" s="4" t="e">
        <f>#REF!</f>
        <v>#REF!</v>
      </c>
      <c r="L287" s="4">
        <f t="shared" si="34"/>
        <v>0</v>
      </c>
      <c r="M287" s="4">
        <f t="shared" si="36"/>
        <v>0</v>
      </c>
      <c r="N287" s="4" t="e">
        <f t="shared" si="35"/>
        <v>#REF!</v>
      </c>
      <c r="O287" s="4" t="e">
        <f t="shared" si="37"/>
        <v>#REF!</v>
      </c>
      <c r="R287" s="4" t="e">
        <f>IF(AND(J287=0,C287&gt;=設定シート!E$85,C287&lt;=設定シート!G$85),1,0)</f>
        <v>#REF!</v>
      </c>
    </row>
    <row r="288" spans="1:18" ht="15" customHeight="1" x14ac:dyDescent="0.15">
      <c r="B288" s="4">
        <v>9</v>
      </c>
      <c r="C288" s="4" t="e">
        <f>#REF!</f>
        <v>#REF!</v>
      </c>
      <c r="E288" s="4" t="e">
        <f>#REF!</f>
        <v>#REF!</v>
      </c>
      <c r="F288" s="4" t="e">
        <f>#REF!</f>
        <v>#REF!</v>
      </c>
      <c r="G288" s="4" t="str">
        <f>IF(ISERROR(VLOOKUP(E288,労務比率,#REF!,FALSE)),"",VLOOKUP(E288,労務比率,#REF!,FALSE))</f>
        <v/>
      </c>
      <c r="H288" s="4" t="str">
        <f>IF(ISERROR(VLOOKUP(E288,労務比率,#REF!+1,FALSE)),"",VLOOKUP(E288,労務比率,#REF!+1,FALSE))</f>
        <v/>
      </c>
      <c r="I288" s="4" t="e">
        <f>#REF!</f>
        <v>#REF!</v>
      </c>
      <c r="J288" s="4" t="e">
        <f>#REF!</f>
        <v>#REF!</v>
      </c>
      <c r="K288" s="4" t="e">
        <f>#REF!</f>
        <v>#REF!</v>
      </c>
      <c r="L288" s="4">
        <f t="shared" si="34"/>
        <v>0</v>
      </c>
      <c r="M288" s="4">
        <f t="shared" si="36"/>
        <v>0</v>
      </c>
      <c r="N288" s="4" t="e">
        <f t="shared" si="35"/>
        <v>#REF!</v>
      </c>
      <c r="O288" s="4" t="e">
        <f t="shared" si="37"/>
        <v>#REF!</v>
      </c>
      <c r="R288" s="4" t="e">
        <f>IF(AND(J288=0,C288&gt;=設定シート!E$85,C288&lt;=設定シート!G$85),1,0)</f>
        <v>#REF!</v>
      </c>
    </row>
    <row r="289" spans="1:18" ht="15" customHeight="1" x14ac:dyDescent="0.15">
      <c r="A289" s="4">
        <v>28</v>
      </c>
      <c r="B289" s="4">
        <v>1</v>
      </c>
      <c r="C289" s="4" t="e">
        <f>#REF!</f>
        <v>#REF!</v>
      </c>
      <c r="E289" s="4" t="e">
        <f>#REF!</f>
        <v>#REF!</v>
      </c>
      <c r="F289" s="4" t="e">
        <f>#REF!</f>
        <v>#REF!</v>
      </c>
      <c r="G289" s="4" t="str">
        <f>IF(ISERROR(VLOOKUP(E289,労務比率,#REF!,FALSE)),"",VLOOKUP(E289,労務比率,#REF!,FALSE))</f>
        <v/>
      </c>
      <c r="H289" s="4" t="str">
        <f>IF(ISERROR(VLOOKUP(E289,労務比率,#REF!+1,FALSE)),"",VLOOKUP(E289,労務比率,#REF!+1,FALSE))</f>
        <v/>
      </c>
      <c r="I289" s="4" t="e">
        <f>#REF!</f>
        <v>#REF!</v>
      </c>
      <c r="J289" s="4" t="e">
        <f>#REF!</f>
        <v>#REF!</v>
      </c>
      <c r="K289" s="4" t="e">
        <f>#REF!</f>
        <v>#REF!</v>
      </c>
      <c r="L289" s="4">
        <f t="shared" si="34"/>
        <v>0</v>
      </c>
      <c r="M289" s="4">
        <f t="shared" si="36"/>
        <v>0</v>
      </c>
      <c r="N289" s="4" t="e">
        <f t="shared" si="35"/>
        <v>#REF!</v>
      </c>
      <c r="O289" s="4" t="e">
        <f t="shared" si="37"/>
        <v>#REF!</v>
      </c>
      <c r="P289" s="4">
        <f>INT(SUMIF(O289:O297,0,I289:I297)*105/108)</f>
        <v>0</v>
      </c>
      <c r="Q289" s="4">
        <f>INT(P289*IF(COUNTIF(R289:R297,1)=0,0,SUMIF(R289:R297,1,G289:G297)/COUNTIF(R289:R297,1))/100)</f>
        <v>0</v>
      </c>
      <c r="R289" s="4" t="e">
        <f>IF(AND(J289=0,C289&gt;=設定シート!E$85,C289&lt;=設定シート!G$85),1,0)</f>
        <v>#REF!</v>
      </c>
    </row>
    <row r="290" spans="1:18" ht="15" customHeight="1" x14ac:dyDescent="0.15">
      <c r="B290" s="4">
        <v>2</v>
      </c>
      <c r="C290" s="4" t="e">
        <f>#REF!</f>
        <v>#REF!</v>
      </c>
      <c r="E290" s="4" t="e">
        <f>#REF!</f>
        <v>#REF!</v>
      </c>
      <c r="F290" s="4" t="e">
        <f>#REF!</f>
        <v>#REF!</v>
      </c>
      <c r="G290" s="4" t="str">
        <f>IF(ISERROR(VLOOKUP(E290,労務比率,#REF!,FALSE)),"",VLOOKUP(E290,労務比率,#REF!,FALSE))</f>
        <v/>
      </c>
      <c r="H290" s="4" t="str">
        <f>IF(ISERROR(VLOOKUP(E290,労務比率,#REF!+1,FALSE)),"",VLOOKUP(E290,労務比率,#REF!+1,FALSE))</f>
        <v/>
      </c>
      <c r="I290" s="4" t="e">
        <f>#REF!</f>
        <v>#REF!</v>
      </c>
      <c r="J290" s="4" t="e">
        <f>#REF!</f>
        <v>#REF!</v>
      </c>
      <c r="K290" s="4" t="e">
        <f>#REF!</f>
        <v>#REF!</v>
      </c>
      <c r="L290" s="4">
        <f t="shared" si="34"/>
        <v>0</v>
      </c>
      <c r="M290" s="4">
        <f t="shared" si="36"/>
        <v>0</v>
      </c>
      <c r="N290" s="4" t="e">
        <f t="shared" si="35"/>
        <v>#REF!</v>
      </c>
      <c r="O290" s="4" t="e">
        <f t="shared" si="37"/>
        <v>#REF!</v>
      </c>
      <c r="R290" s="4" t="e">
        <f>IF(AND(J290=0,C290&gt;=設定シート!E$85,C290&lt;=設定シート!G$85),1,0)</f>
        <v>#REF!</v>
      </c>
    </row>
    <row r="291" spans="1:18" ht="15" customHeight="1" x14ac:dyDescent="0.15">
      <c r="B291" s="4">
        <v>3</v>
      </c>
      <c r="C291" s="4" t="e">
        <f>#REF!</f>
        <v>#REF!</v>
      </c>
      <c r="E291" s="4" t="e">
        <f>#REF!</f>
        <v>#REF!</v>
      </c>
      <c r="F291" s="4" t="e">
        <f>#REF!</f>
        <v>#REF!</v>
      </c>
      <c r="G291" s="4" t="str">
        <f>IF(ISERROR(VLOOKUP(E291,労務比率,#REF!,FALSE)),"",VLOOKUP(E291,労務比率,#REF!,FALSE))</f>
        <v/>
      </c>
      <c r="H291" s="4" t="str">
        <f>IF(ISERROR(VLOOKUP(E291,労務比率,#REF!+1,FALSE)),"",VLOOKUP(E291,労務比率,#REF!+1,FALSE))</f>
        <v/>
      </c>
      <c r="I291" s="4" t="e">
        <f>#REF!</f>
        <v>#REF!</v>
      </c>
      <c r="J291" s="4" t="e">
        <f>#REF!</f>
        <v>#REF!</v>
      </c>
      <c r="K291" s="4" t="e">
        <f>#REF!</f>
        <v>#REF!</v>
      </c>
      <c r="L291" s="4">
        <f t="shared" si="34"/>
        <v>0</v>
      </c>
      <c r="M291" s="4">
        <f t="shared" si="36"/>
        <v>0</v>
      </c>
      <c r="N291" s="4" t="e">
        <f t="shared" si="35"/>
        <v>#REF!</v>
      </c>
      <c r="O291" s="4" t="e">
        <f t="shared" si="37"/>
        <v>#REF!</v>
      </c>
      <c r="R291" s="4" t="e">
        <f>IF(AND(J291=0,C291&gt;=設定シート!E$85,C291&lt;=設定シート!G$85),1,0)</f>
        <v>#REF!</v>
      </c>
    </row>
    <row r="292" spans="1:18" ht="15" customHeight="1" x14ac:dyDescent="0.15">
      <c r="B292" s="4">
        <v>4</v>
      </c>
      <c r="C292" s="4" t="e">
        <f>#REF!</f>
        <v>#REF!</v>
      </c>
      <c r="E292" s="4" t="e">
        <f>#REF!</f>
        <v>#REF!</v>
      </c>
      <c r="F292" s="4" t="e">
        <f>#REF!</f>
        <v>#REF!</v>
      </c>
      <c r="G292" s="4" t="str">
        <f>IF(ISERROR(VLOOKUP(E292,労務比率,#REF!,FALSE)),"",VLOOKUP(E292,労務比率,#REF!,FALSE))</f>
        <v/>
      </c>
      <c r="H292" s="4" t="str">
        <f>IF(ISERROR(VLOOKUP(E292,労務比率,#REF!+1,FALSE)),"",VLOOKUP(E292,労務比率,#REF!+1,FALSE))</f>
        <v/>
      </c>
      <c r="I292" s="4" t="e">
        <f>#REF!</f>
        <v>#REF!</v>
      </c>
      <c r="J292" s="4" t="e">
        <f>#REF!</f>
        <v>#REF!</v>
      </c>
      <c r="K292" s="4" t="e">
        <f>#REF!</f>
        <v>#REF!</v>
      </c>
      <c r="L292" s="4">
        <f t="shared" si="34"/>
        <v>0</v>
      </c>
      <c r="M292" s="4">
        <f t="shared" si="36"/>
        <v>0</v>
      </c>
      <c r="N292" s="4" t="e">
        <f t="shared" si="35"/>
        <v>#REF!</v>
      </c>
      <c r="O292" s="4" t="e">
        <f t="shared" si="37"/>
        <v>#REF!</v>
      </c>
      <c r="R292" s="4" t="e">
        <f>IF(AND(J292=0,C292&gt;=設定シート!E$85,C292&lt;=設定シート!G$85),1,0)</f>
        <v>#REF!</v>
      </c>
    </row>
    <row r="293" spans="1:18" ht="15" customHeight="1" x14ac:dyDescent="0.15">
      <c r="B293" s="4">
        <v>5</v>
      </c>
      <c r="C293" s="4" t="e">
        <f>#REF!</f>
        <v>#REF!</v>
      </c>
      <c r="E293" s="4" t="e">
        <f>#REF!</f>
        <v>#REF!</v>
      </c>
      <c r="F293" s="4" t="e">
        <f>#REF!</f>
        <v>#REF!</v>
      </c>
      <c r="G293" s="4" t="str">
        <f>IF(ISERROR(VLOOKUP(E293,労務比率,#REF!,FALSE)),"",VLOOKUP(E293,労務比率,#REF!,FALSE))</f>
        <v/>
      </c>
      <c r="H293" s="4" t="str">
        <f>IF(ISERROR(VLOOKUP(E293,労務比率,#REF!+1,FALSE)),"",VLOOKUP(E293,労務比率,#REF!+1,FALSE))</f>
        <v/>
      </c>
      <c r="I293" s="4" t="e">
        <f>#REF!</f>
        <v>#REF!</v>
      </c>
      <c r="J293" s="4" t="e">
        <f>#REF!</f>
        <v>#REF!</v>
      </c>
      <c r="K293" s="4" t="e">
        <f>#REF!</f>
        <v>#REF!</v>
      </c>
      <c r="L293" s="4">
        <f t="shared" si="34"/>
        <v>0</v>
      </c>
      <c r="M293" s="4">
        <f t="shared" si="36"/>
        <v>0</v>
      </c>
      <c r="N293" s="4" t="e">
        <f t="shared" si="35"/>
        <v>#REF!</v>
      </c>
      <c r="O293" s="4" t="e">
        <f t="shared" si="37"/>
        <v>#REF!</v>
      </c>
      <c r="R293" s="4" t="e">
        <f>IF(AND(J293=0,C293&gt;=設定シート!E$85,C293&lt;=設定シート!G$85),1,0)</f>
        <v>#REF!</v>
      </c>
    </row>
    <row r="294" spans="1:18" ht="15" customHeight="1" x14ac:dyDescent="0.15">
      <c r="B294" s="4">
        <v>6</v>
      </c>
      <c r="C294" s="4" t="e">
        <f>#REF!</f>
        <v>#REF!</v>
      </c>
      <c r="E294" s="4" t="e">
        <f>#REF!</f>
        <v>#REF!</v>
      </c>
      <c r="F294" s="4" t="e">
        <f>#REF!</f>
        <v>#REF!</v>
      </c>
      <c r="G294" s="4" t="str">
        <f>IF(ISERROR(VLOOKUP(E294,労務比率,#REF!,FALSE)),"",VLOOKUP(E294,労務比率,#REF!,FALSE))</f>
        <v/>
      </c>
      <c r="H294" s="4" t="str">
        <f>IF(ISERROR(VLOOKUP(E294,労務比率,#REF!+1,FALSE)),"",VLOOKUP(E294,労務比率,#REF!+1,FALSE))</f>
        <v/>
      </c>
      <c r="I294" s="4" t="e">
        <f>#REF!</f>
        <v>#REF!</v>
      </c>
      <c r="J294" s="4" t="e">
        <f>#REF!</f>
        <v>#REF!</v>
      </c>
      <c r="K294" s="4" t="e">
        <f>#REF!</f>
        <v>#REF!</v>
      </c>
      <c r="L294" s="4">
        <f t="shared" si="34"/>
        <v>0</v>
      </c>
      <c r="M294" s="4">
        <f t="shared" si="36"/>
        <v>0</v>
      </c>
      <c r="N294" s="4" t="e">
        <f t="shared" si="35"/>
        <v>#REF!</v>
      </c>
      <c r="O294" s="4" t="e">
        <f t="shared" si="37"/>
        <v>#REF!</v>
      </c>
      <c r="R294" s="4" t="e">
        <f>IF(AND(J294=0,C294&gt;=設定シート!E$85,C294&lt;=設定シート!G$85),1,0)</f>
        <v>#REF!</v>
      </c>
    </row>
    <row r="295" spans="1:18" ht="15" customHeight="1" x14ac:dyDescent="0.15">
      <c r="B295" s="4">
        <v>7</v>
      </c>
      <c r="C295" s="4" t="e">
        <f>#REF!</f>
        <v>#REF!</v>
      </c>
      <c r="E295" s="4" t="e">
        <f>#REF!</f>
        <v>#REF!</v>
      </c>
      <c r="F295" s="4" t="e">
        <f>#REF!</f>
        <v>#REF!</v>
      </c>
      <c r="G295" s="4" t="str">
        <f>IF(ISERROR(VLOOKUP(E295,労務比率,#REF!,FALSE)),"",VLOOKUP(E295,労務比率,#REF!,FALSE))</f>
        <v/>
      </c>
      <c r="H295" s="4" t="str">
        <f>IF(ISERROR(VLOOKUP(E295,労務比率,#REF!+1,FALSE)),"",VLOOKUP(E295,労務比率,#REF!+1,FALSE))</f>
        <v/>
      </c>
      <c r="I295" s="4" t="e">
        <f>#REF!</f>
        <v>#REF!</v>
      </c>
      <c r="J295" s="4" t="e">
        <f>#REF!</f>
        <v>#REF!</v>
      </c>
      <c r="K295" s="4" t="e">
        <f>#REF!</f>
        <v>#REF!</v>
      </c>
      <c r="L295" s="4">
        <f t="shared" si="34"/>
        <v>0</v>
      </c>
      <c r="M295" s="4">
        <f t="shared" si="36"/>
        <v>0</v>
      </c>
      <c r="N295" s="4" t="e">
        <f t="shared" si="35"/>
        <v>#REF!</v>
      </c>
      <c r="O295" s="4" t="e">
        <f t="shared" si="37"/>
        <v>#REF!</v>
      </c>
      <c r="R295" s="4" t="e">
        <f>IF(AND(J295=0,C295&gt;=設定シート!E$85,C295&lt;=設定シート!G$85),1,0)</f>
        <v>#REF!</v>
      </c>
    </row>
    <row r="296" spans="1:18" ht="15" customHeight="1" x14ac:dyDescent="0.15">
      <c r="B296" s="4">
        <v>8</v>
      </c>
      <c r="C296" s="4" t="e">
        <f>#REF!</f>
        <v>#REF!</v>
      </c>
      <c r="E296" s="4" t="e">
        <f>#REF!</f>
        <v>#REF!</v>
      </c>
      <c r="F296" s="4" t="e">
        <f>#REF!</f>
        <v>#REF!</v>
      </c>
      <c r="G296" s="4" t="str">
        <f>IF(ISERROR(VLOOKUP(E296,労務比率,#REF!,FALSE)),"",VLOOKUP(E296,労務比率,#REF!,FALSE))</f>
        <v/>
      </c>
      <c r="H296" s="4" t="str">
        <f>IF(ISERROR(VLOOKUP(E296,労務比率,#REF!+1,FALSE)),"",VLOOKUP(E296,労務比率,#REF!+1,FALSE))</f>
        <v/>
      </c>
      <c r="I296" s="4" t="e">
        <f>#REF!</f>
        <v>#REF!</v>
      </c>
      <c r="J296" s="4" t="e">
        <f>#REF!</f>
        <v>#REF!</v>
      </c>
      <c r="K296" s="4" t="e">
        <f>#REF!</f>
        <v>#REF!</v>
      </c>
      <c r="L296" s="4">
        <f t="shared" si="34"/>
        <v>0</v>
      </c>
      <c r="M296" s="4">
        <f t="shared" si="36"/>
        <v>0</v>
      </c>
      <c r="N296" s="4" t="e">
        <f t="shared" si="35"/>
        <v>#REF!</v>
      </c>
      <c r="O296" s="4" t="e">
        <f t="shared" si="37"/>
        <v>#REF!</v>
      </c>
      <c r="R296" s="4" t="e">
        <f>IF(AND(J296=0,C296&gt;=設定シート!E$85,C296&lt;=設定シート!G$85),1,0)</f>
        <v>#REF!</v>
      </c>
    </row>
    <row r="297" spans="1:18" ht="15" customHeight="1" x14ac:dyDescent="0.15">
      <c r="B297" s="4">
        <v>9</v>
      </c>
      <c r="C297" s="4" t="e">
        <f>#REF!</f>
        <v>#REF!</v>
      </c>
      <c r="E297" s="4" t="e">
        <f>#REF!</f>
        <v>#REF!</v>
      </c>
      <c r="F297" s="4" t="e">
        <f>#REF!</f>
        <v>#REF!</v>
      </c>
      <c r="G297" s="4" t="str">
        <f>IF(ISERROR(VLOOKUP(E297,労務比率,#REF!,FALSE)),"",VLOOKUP(E297,労務比率,#REF!,FALSE))</f>
        <v/>
      </c>
      <c r="H297" s="4" t="str">
        <f>IF(ISERROR(VLOOKUP(E297,労務比率,#REF!+1,FALSE)),"",VLOOKUP(E297,労務比率,#REF!+1,FALSE))</f>
        <v/>
      </c>
      <c r="I297" s="4" t="e">
        <f>#REF!</f>
        <v>#REF!</v>
      </c>
      <c r="J297" s="4" t="e">
        <f>#REF!</f>
        <v>#REF!</v>
      </c>
      <c r="K297" s="4" t="e">
        <f>#REF!</f>
        <v>#REF!</v>
      </c>
      <c r="L297" s="4">
        <f t="shared" si="34"/>
        <v>0</v>
      </c>
      <c r="M297" s="4">
        <f t="shared" si="36"/>
        <v>0</v>
      </c>
      <c r="N297" s="4" t="e">
        <f t="shared" si="35"/>
        <v>#REF!</v>
      </c>
      <c r="O297" s="4" t="e">
        <f t="shared" si="37"/>
        <v>#REF!</v>
      </c>
      <c r="R297" s="4" t="e">
        <f>IF(AND(J297=0,C297&gt;=設定シート!E$85,C297&lt;=設定シート!G$85),1,0)</f>
        <v>#REF!</v>
      </c>
    </row>
    <row r="298" spans="1:18" ht="15" customHeight="1" x14ac:dyDescent="0.15">
      <c r="A298" s="4">
        <v>29</v>
      </c>
      <c r="B298" s="4">
        <v>1</v>
      </c>
      <c r="C298" s="4" t="e">
        <f>#REF!</f>
        <v>#REF!</v>
      </c>
      <c r="E298" s="4" t="e">
        <f>#REF!</f>
        <v>#REF!</v>
      </c>
      <c r="F298" s="4" t="e">
        <f>#REF!</f>
        <v>#REF!</v>
      </c>
      <c r="G298" s="4" t="str">
        <f>IF(ISERROR(VLOOKUP(E298,労務比率,#REF!,FALSE)),"",VLOOKUP(E298,労務比率,#REF!,FALSE))</f>
        <v/>
      </c>
      <c r="H298" s="4" t="str">
        <f>IF(ISERROR(VLOOKUP(E298,労務比率,#REF!+1,FALSE)),"",VLOOKUP(E298,労務比率,#REF!+1,FALSE))</f>
        <v/>
      </c>
      <c r="I298" s="4" t="e">
        <f>#REF!</f>
        <v>#REF!</v>
      </c>
      <c r="J298" s="4" t="e">
        <f>#REF!</f>
        <v>#REF!</v>
      </c>
      <c r="K298" s="4" t="e">
        <f>#REF!</f>
        <v>#REF!</v>
      </c>
      <c r="L298" s="4">
        <f t="shared" si="34"/>
        <v>0</v>
      </c>
      <c r="M298" s="4">
        <f t="shared" si="36"/>
        <v>0</v>
      </c>
      <c r="N298" s="4" t="e">
        <f t="shared" si="35"/>
        <v>#REF!</v>
      </c>
      <c r="O298" s="4" t="e">
        <f t="shared" si="37"/>
        <v>#REF!</v>
      </c>
      <c r="P298" s="4">
        <f>INT(SUMIF(O298:O306,0,I298:I306)*105/108)</f>
        <v>0</v>
      </c>
      <c r="Q298" s="4">
        <f>INT(P298*IF(COUNTIF(R298:R306,1)=0,0,SUMIF(R298:R306,1,G298:G306)/COUNTIF(R298:R306,1))/100)</f>
        <v>0</v>
      </c>
      <c r="R298" s="4" t="e">
        <f>IF(AND(J298=0,C298&gt;=設定シート!E$85,C298&lt;=設定シート!G$85),1,0)</f>
        <v>#REF!</v>
      </c>
    </row>
    <row r="299" spans="1:18" ht="15" customHeight="1" x14ac:dyDescent="0.15">
      <c r="B299" s="4">
        <v>2</v>
      </c>
      <c r="C299" s="4" t="e">
        <f>#REF!</f>
        <v>#REF!</v>
      </c>
      <c r="E299" s="4" t="e">
        <f>#REF!</f>
        <v>#REF!</v>
      </c>
      <c r="F299" s="4" t="e">
        <f>#REF!</f>
        <v>#REF!</v>
      </c>
      <c r="G299" s="4" t="str">
        <f>IF(ISERROR(VLOOKUP(E299,労務比率,#REF!,FALSE)),"",VLOOKUP(E299,労務比率,#REF!,FALSE))</f>
        <v/>
      </c>
      <c r="H299" s="4" t="str">
        <f>IF(ISERROR(VLOOKUP(E299,労務比率,#REF!+1,FALSE)),"",VLOOKUP(E299,労務比率,#REF!+1,FALSE))</f>
        <v/>
      </c>
      <c r="I299" s="4" t="e">
        <f>#REF!</f>
        <v>#REF!</v>
      </c>
      <c r="J299" s="4" t="e">
        <f>#REF!</f>
        <v>#REF!</v>
      </c>
      <c r="K299" s="4" t="e">
        <f>#REF!</f>
        <v>#REF!</v>
      </c>
      <c r="L299" s="4">
        <f t="shared" si="34"/>
        <v>0</v>
      </c>
      <c r="M299" s="4">
        <f t="shared" si="36"/>
        <v>0</v>
      </c>
      <c r="N299" s="4" t="e">
        <f t="shared" si="35"/>
        <v>#REF!</v>
      </c>
      <c r="O299" s="4" t="e">
        <f t="shared" si="37"/>
        <v>#REF!</v>
      </c>
      <c r="R299" s="4" t="e">
        <f>IF(AND(J299=0,C299&gt;=設定シート!E$85,C299&lt;=設定シート!G$85),1,0)</f>
        <v>#REF!</v>
      </c>
    </row>
    <row r="300" spans="1:18" ht="15" customHeight="1" x14ac:dyDescent="0.15">
      <c r="B300" s="4">
        <v>3</v>
      </c>
      <c r="C300" s="4" t="e">
        <f>#REF!</f>
        <v>#REF!</v>
      </c>
      <c r="E300" s="4" t="e">
        <f>#REF!</f>
        <v>#REF!</v>
      </c>
      <c r="F300" s="4" t="e">
        <f>#REF!</f>
        <v>#REF!</v>
      </c>
      <c r="G300" s="4" t="str">
        <f>IF(ISERROR(VLOOKUP(E300,労務比率,#REF!,FALSE)),"",VLOOKUP(E300,労務比率,#REF!,FALSE))</f>
        <v/>
      </c>
      <c r="H300" s="4" t="str">
        <f>IF(ISERROR(VLOOKUP(E300,労務比率,#REF!+1,FALSE)),"",VLOOKUP(E300,労務比率,#REF!+1,FALSE))</f>
        <v/>
      </c>
      <c r="I300" s="4" t="e">
        <f>#REF!</f>
        <v>#REF!</v>
      </c>
      <c r="J300" s="4" t="e">
        <f>#REF!</f>
        <v>#REF!</v>
      </c>
      <c r="K300" s="4" t="e">
        <f>#REF!</f>
        <v>#REF!</v>
      </c>
      <c r="L300" s="4">
        <f t="shared" si="34"/>
        <v>0</v>
      </c>
      <c r="M300" s="4">
        <f t="shared" si="36"/>
        <v>0</v>
      </c>
      <c r="N300" s="4" t="e">
        <f t="shared" si="35"/>
        <v>#REF!</v>
      </c>
      <c r="O300" s="4" t="e">
        <f t="shared" si="37"/>
        <v>#REF!</v>
      </c>
      <c r="R300" s="4" t="e">
        <f>IF(AND(J300=0,C300&gt;=設定シート!E$85,C300&lt;=設定シート!G$85),1,0)</f>
        <v>#REF!</v>
      </c>
    </row>
    <row r="301" spans="1:18" ht="15" customHeight="1" x14ac:dyDescent="0.15">
      <c r="B301" s="4">
        <v>4</v>
      </c>
      <c r="C301" s="4" t="e">
        <f>#REF!</f>
        <v>#REF!</v>
      </c>
      <c r="E301" s="4" t="e">
        <f>#REF!</f>
        <v>#REF!</v>
      </c>
      <c r="F301" s="4" t="e">
        <f>#REF!</f>
        <v>#REF!</v>
      </c>
      <c r="G301" s="4" t="str">
        <f>IF(ISERROR(VLOOKUP(E301,労務比率,#REF!,FALSE)),"",VLOOKUP(E301,労務比率,#REF!,FALSE))</f>
        <v/>
      </c>
      <c r="H301" s="4" t="str">
        <f>IF(ISERROR(VLOOKUP(E301,労務比率,#REF!+1,FALSE)),"",VLOOKUP(E301,労務比率,#REF!+1,FALSE))</f>
        <v/>
      </c>
      <c r="I301" s="4" t="e">
        <f>#REF!</f>
        <v>#REF!</v>
      </c>
      <c r="J301" s="4" t="e">
        <f>#REF!</f>
        <v>#REF!</v>
      </c>
      <c r="K301" s="4" t="e">
        <f>#REF!</f>
        <v>#REF!</v>
      </c>
      <c r="L301" s="4">
        <f t="shared" si="34"/>
        <v>0</v>
      </c>
      <c r="M301" s="4">
        <f t="shared" si="36"/>
        <v>0</v>
      </c>
      <c r="N301" s="4" t="e">
        <f t="shared" si="35"/>
        <v>#REF!</v>
      </c>
      <c r="O301" s="4" t="e">
        <f t="shared" si="37"/>
        <v>#REF!</v>
      </c>
      <c r="R301" s="4" t="e">
        <f>IF(AND(J301=0,C301&gt;=設定シート!E$85,C301&lt;=設定シート!G$85),1,0)</f>
        <v>#REF!</v>
      </c>
    </row>
    <row r="302" spans="1:18" ht="15" customHeight="1" x14ac:dyDescent="0.15">
      <c r="B302" s="4">
        <v>5</v>
      </c>
      <c r="C302" s="4" t="e">
        <f>#REF!</f>
        <v>#REF!</v>
      </c>
      <c r="E302" s="4" t="e">
        <f>#REF!</f>
        <v>#REF!</v>
      </c>
      <c r="F302" s="4" t="e">
        <f>#REF!</f>
        <v>#REF!</v>
      </c>
      <c r="G302" s="4" t="str">
        <f>IF(ISERROR(VLOOKUP(E302,労務比率,#REF!,FALSE)),"",VLOOKUP(E302,労務比率,#REF!,FALSE))</f>
        <v/>
      </c>
      <c r="H302" s="4" t="str">
        <f>IF(ISERROR(VLOOKUP(E302,労務比率,#REF!+1,FALSE)),"",VLOOKUP(E302,労務比率,#REF!+1,FALSE))</f>
        <v/>
      </c>
      <c r="I302" s="4" t="e">
        <f>#REF!</f>
        <v>#REF!</v>
      </c>
      <c r="J302" s="4" t="e">
        <f>#REF!</f>
        <v>#REF!</v>
      </c>
      <c r="K302" s="4" t="e">
        <f>#REF!</f>
        <v>#REF!</v>
      </c>
      <c r="L302" s="4">
        <f t="shared" si="34"/>
        <v>0</v>
      </c>
      <c r="M302" s="4">
        <f t="shared" si="36"/>
        <v>0</v>
      </c>
      <c r="N302" s="4" t="e">
        <f t="shared" si="35"/>
        <v>#REF!</v>
      </c>
      <c r="O302" s="4" t="e">
        <f t="shared" si="37"/>
        <v>#REF!</v>
      </c>
      <c r="R302" s="4" t="e">
        <f>IF(AND(J302=0,C302&gt;=設定シート!E$85,C302&lt;=設定シート!G$85),1,0)</f>
        <v>#REF!</v>
      </c>
    </row>
    <row r="303" spans="1:18" ht="15" customHeight="1" x14ac:dyDescent="0.15">
      <c r="B303" s="4">
        <v>6</v>
      </c>
      <c r="C303" s="4" t="e">
        <f>#REF!</f>
        <v>#REF!</v>
      </c>
      <c r="E303" s="4" t="e">
        <f>#REF!</f>
        <v>#REF!</v>
      </c>
      <c r="F303" s="4" t="e">
        <f>#REF!</f>
        <v>#REF!</v>
      </c>
      <c r="G303" s="4" t="str">
        <f>IF(ISERROR(VLOOKUP(E303,労務比率,#REF!,FALSE)),"",VLOOKUP(E303,労務比率,#REF!,FALSE))</f>
        <v/>
      </c>
      <c r="H303" s="4" t="str">
        <f>IF(ISERROR(VLOOKUP(E303,労務比率,#REF!+1,FALSE)),"",VLOOKUP(E303,労務比率,#REF!+1,FALSE))</f>
        <v/>
      </c>
      <c r="I303" s="4" t="e">
        <f>#REF!</f>
        <v>#REF!</v>
      </c>
      <c r="J303" s="4" t="e">
        <f>#REF!</f>
        <v>#REF!</v>
      </c>
      <c r="K303" s="4" t="e">
        <f>#REF!</f>
        <v>#REF!</v>
      </c>
      <c r="L303" s="4">
        <f t="shared" si="34"/>
        <v>0</v>
      </c>
      <c r="M303" s="4">
        <f t="shared" si="36"/>
        <v>0</v>
      </c>
      <c r="N303" s="4" t="e">
        <f t="shared" si="35"/>
        <v>#REF!</v>
      </c>
      <c r="O303" s="4" t="e">
        <f t="shared" si="37"/>
        <v>#REF!</v>
      </c>
      <c r="R303" s="4" t="e">
        <f>IF(AND(J303=0,C303&gt;=設定シート!E$85,C303&lt;=設定シート!G$85),1,0)</f>
        <v>#REF!</v>
      </c>
    </row>
    <row r="304" spans="1:18" ht="15" customHeight="1" x14ac:dyDescent="0.15">
      <c r="B304" s="4">
        <v>7</v>
      </c>
      <c r="C304" s="4" t="e">
        <f>#REF!</f>
        <v>#REF!</v>
      </c>
      <c r="E304" s="4" t="e">
        <f>#REF!</f>
        <v>#REF!</v>
      </c>
      <c r="F304" s="4" t="e">
        <f>#REF!</f>
        <v>#REF!</v>
      </c>
      <c r="G304" s="4" t="str">
        <f>IF(ISERROR(VLOOKUP(E304,労務比率,#REF!,FALSE)),"",VLOOKUP(E304,労務比率,#REF!,FALSE))</f>
        <v/>
      </c>
      <c r="H304" s="4" t="str">
        <f>IF(ISERROR(VLOOKUP(E304,労務比率,#REF!+1,FALSE)),"",VLOOKUP(E304,労務比率,#REF!+1,FALSE))</f>
        <v/>
      </c>
      <c r="I304" s="4" t="e">
        <f>#REF!</f>
        <v>#REF!</v>
      </c>
      <c r="J304" s="4" t="e">
        <f>#REF!</f>
        <v>#REF!</v>
      </c>
      <c r="K304" s="4" t="e">
        <f>#REF!</f>
        <v>#REF!</v>
      </c>
      <c r="L304" s="4">
        <f t="shared" si="34"/>
        <v>0</v>
      </c>
      <c r="M304" s="4">
        <f t="shared" si="36"/>
        <v>0</v>
      </c>
      <c r="N304" s="4" t="e">
        <f t="shared" si="35"/>
        <v>#REF!</v>
      </c>
      <c r="O304" s="4" t="e">
        <f t="shared" si="37"/>
        <v>#REF!</v>
      </c>
      <c r="R304" s="4" t="e">
        <f>IF(AND(J304=0,C304&gt;=設定シート!E$85,C304&lt;=設定シート!G$85),1,0)</f>
        <v>#REF!</v>
      </c>
    </row>
    <row r="305" spans="1:18" ht="15" customHeight="1" x14ac:dyDescent="0.15">
      <c r="B305" s="4">
        <v>8</v>
      </c>
      <c r="C305" s="4" t="e">
        <f>#REF!</f>
        <v>#REF!</v>
      </c>
      <c r="E305" s="4" t="e">
        <f>#REF!</f>
        <v>#REF!</v>
      </c>
      <c r="F305" s="4" t="e">
        <f>#REF!</f>
        <v>#REF!</v>
      </c>
      <c r="G305" s="4" t="str">
        <f>IF(ISERROR(VLOOKUP(E305,労務比率,#REF!,FALSE)),"",VLOOKUP(E305,労務比率,#REF!,FALSE))</f>
        <v/>
      </c>
      <c r="H305" s="4" t="str">
        <f>IF(ISERROR(VLOOKUP(E305,労務比率,#REF!+1,FALSE)),"",VLOOKUP(E305,労務比率,#REF!+1,FALSE))</f>
        <v/>
      </c>
      <c r="I305" s="4" t="e">
        <f>#REF!</f>
        <v>#REF!</v>
      </c>
      <c r="J305" s="4" t="e">
        <f>#REF!</f>
        <v>#REF!</v>
      </c>
      <c r="K305" s="4" t="e">
        <f>#REF!</f>
        <v>#REF!</v>
      </c>
      <c r="L305" s="4">
        <f t="shared" si="34"/>
        <v>0</v>
      </c>
      <c r="M305" s="4">
        <f t="shared" si="36"/>
        <v>0</v>
      </c>
      <c r="N305" s="4" t="e">
        <f t="shared" si="35"/>
        <v>#REF!</v>
      </c>
      <c r="O305" s="4" t="e">
        <f t="shared" si="37"/>
        <v>#REF!</v>
      </c>
      <c r="R305" s="4" t="e">
        <f>IF(AND(J305=0,C305&gt;=設定シート!E$85,C305&lt;=設定シート!G$85),1,0)</f>
        <v>#REF!</v>
      </c>
    </row>
    <row r="306" spans="1:18" ht="15" customHeight="1" x14ac:dyDescent="0.15">
      <c r="B306" s="4">
        <v>9</v>
      </c>
      <c r="C306" s="4" t="e">
        <f>#REF!</f>
        <v>#REF!</v>
      </c>
      <c r="E306" s="4" t="e">
        <f>#REF!</f>
        <v>#REF!</v>
      </c>
      <c r="F306" s="4" t="e">
        <f>#REF!</f>
        <v>#REF!</v>
      </c>
      <c r="G306" s="4" t="str">
        <f>IF(ISERROR(VLOOKUP(E306,労務比率,#REF!,FALSE)),"",VLOOKUP(E306,労務比率,#REF!,FALSE))</f>
        <v/>
      </c>
      <c r="H306" s="4" t="str">
        <f>IF(ISERROR(VLOOKUP(E306,労務比率,#REF!+1,FALSE)),"",VLOOKUP(E306,労務比率,#REF!+1,FALSE))</f>
        <v/>
      </c>
      <c r="I306" s="4" t="e">
        <f>#REF!</f>
        <v>#REF!</v>
      </c>
      <c r="J306" s="4" t="e">
        <f>#REF!</f>
        <v>#REF!</v>
      </c>
      <c r="K306" s="4" t="e">
        <f>#REF!</f>
        <v>#REF!</v>
      </c>
      <c r="L306" s="4">
        <f t="shared" si="34"/>
        <v>0</v>
      </c>
      <c r="M306" s="4">
        <f t="shared" si="36"/>
        <v>0</v>
      </c>
      <c r="N306" s="4" t="e">
        <f t="shared" si="35"/>
        <v>#REF!</v>
      </c>
      <c r="O306" s="4" t="e">
        <f t="shared" si="37"/>
        <v>#REF!</v>
      </c>
      <c r="R306" s="4" t="e">
        <f>IF(AND(J306=0,C306&gt;=設定シート!E$85,C306&lt;=設定シート!G$85),1,0)</f>
        <v>#REF!</v>
      </c>
    </row>
    <row r="307" spans="1:18" ht="15" customHeight="1" x14ac:dyDescent="0.15">
      <c r="A307" s="4">
        <v>30</v>
      </c>
      <c r="B307" s="4">
        <v>1</v>
      </c>
      <c r="C307" s="4" t="e">
        <f>#REF!</f>
        <v>#REF!</v>
      </c>
      <c r="E307" s="4" t="e">
        <f>#REF!</f>
        <v>#REF!</v>
      </c>
      <c r="F307" s="4" t="e">
        <f>#REF!</f>
        <v>#REF!</v>
      </c>
      <c r="G307" s="4" t="str">
        <f>IF(ISERROR(VLOOKUP(E307,労務比率,#REF!,FALSE)),"",VLOOKUP(E307,労務比率,#REF!,FALSE))</f>
        <v/>
      </c>
      <c r="H307" s="4" t="str">
        <f>IF(ISERROR(VLOOKUP(E307,労務比率,#REF!+1,FALSE)),"",VLOOKUP(E307,労務比率,#REF!+1,FALSE))</f>
        <v/>
      </c>
      <c r="I307" s="4" t="e">
        <f>#REF!</f>
        <v>#REF!</v>
      </c>
      <c r="J307" s="4" t="e">
        <f>#REF!</f>
        <v>#REF!</v>
      </c>
      <c r="K307" s="4" t="e">
        <f>#REF!</f>
        <v>#REF!</v>
      </c>
      <c r="L307" s="4">
        <f t="shared" si="34"/>
        <v>0</v>
      </c>
      <c r="M307" s="4">
        <f t="shared" si="36"/>
        <v>0</v>
      </c>
      <c r="N307" s="4" t="e">
        <f t="shared" ref="N307:N315" si="38">IF(R307=1,0,I307)</f>
        <v>#REF!</v>
      </c>
      <c r="O307" s="4" t="e">
        <f t="shared" si="37"/>
        <v>#REF!</v>
      </c>
      <c r="P307" s="4">
        <f>INT(SUMIF(O307:O315,0,I307:I315)*105/108)</f>
        <v>0</v>
      </c>
      <c r="Q307" s="4">
        <f>INT(P307*IF(COUNTIF(R307:R315,1)=0,0,SUMIF(R307:R315,1,G307:G315)/COUNTIF(R307:R315,1))/100)</f>
        <v>0</v>
      </c>
      <c r="R307" s="4" t="e">
        <f>IF(AND(J307=0,C307&gt;=設定シート!E$85,C307&lt;=設定シート!G$85),1,0)</f>
        <v>#REF!</v>
      </c>
    </row>
    <row r="308" spans="1:18" ht="15" customHeight="1" x14ac:dyDescent="0.15">
      <c r="B308" s="4">
        <v>2</v>
      </c>
      <c r="C308" s="4" t="e">
        <f>#REF!</f>
        <v>#REF!</v>
      </c>
      <c r="E308" s="4" t="e">
        <f>#REF!</f>
        <v>#REF!</v>
      </c>
      <c r="F308" s="4" t="e">
        <f>#REF!</f>
        <v>#REF!</v>
      </c>
      <c r="G308" s="4" t="str">
        <f>IF(ISERROR(VLOOKUP(E308,労務比率,#REF!,FALSE)),"",VLOOKUP(E308,労務比率,#REF!,FALSE))</f>
        <v/>
      </c>
      <c r="H308" s="4" t="str">
        <f>IF(ISERROR(VLOOKUP(E308,労務比率,#REF!+1,FALSE)),"",VLOOKUP(E308,労務比率,#REF!+1,FALSE))</f>
        <v/>
      </c>
      <c r="I308" s="4" t="e">
        <f>#REF!</f>
        <v>#REF!</v>
      </c>
      <c r="J308" s="4" t="e">
        <f>#REF!</f>
        <v>#REF!</v>
      </c>
      <c r="K308" s="4" t="e">
        <f>#REF!</f>
        <v>#REF!</v>
      </c>
      <c r="L308" s="4">
        <f t="shared" ref="L308:L315" si="39">IF(ISERROR(INT((ROUNDDOWN(I308*G308/100,0)+K308)/1000)),0,INT((ROUNDDOWN(I308*G308/100,0)+K308)/1000))</f>
        <v>0</v>
      </c>
      <c r="M308" s="4">
        <f t="shared" si="36"/>
        <v>0</v>
      </c>
      <c r="N308" s="4" t="e">
        <f t="shared" si="38"/>
        <v>#REF!</v>
      </c>
      <c r="O308" s="4" t="e">
        <f t="shared" si="37"/>
        <v>#REF!</v>
      </c>
      <c r="R308" s="4" t="e">
        <f>IF(AND(J308=0,C308&gt;=設定シート!E$85,C308&lt;=設定シート!G$85),1,0)</f>
        <v>#REF!</v>
      </c>
    </row>
    <row r="309" spans="1:18" ht="15" customHeight="1" x14ac:dyDescent="0.15">
      <c r="B309" s="4">
        <v>3</v>
      </c>
      <c r="C309" s="4" t="e">
        <f>#REF!</f>
        <v>#REF!</v>
      </c>
      <c r="E309" s="4" t="e">
        <f>#REF!</f>
        <v>#REF!</v>
      </c>
      <c r="F309" s="4" t="e">
        <f>#REF!</f>
        <v>#REF!</v>
      </c>
      <c r="G309" s="4" t="str">
        <f>IF(ISERROR(VLOOKUP(E309,労務比率,#REF!,FALSE)),"",VLOOKUP(E309,労務比率,#REF!,FALSE))</f>
        <v/>
      </c>
      <c r="H309" s="4" t="str">
        <f>IF(ISERROR(VLOOKUP(E309,労務比率,#REF!+1,FALSE)),"",VLOOKUP(E309,労務比率,#REF!+1,FALSE))</f>
        <v/>
      </c>
      <c r="I309" s="4" t="e">
        <f>#REF!</f>
        <v>#REF!</v>
      </c>
      <c r="J309" s="4" t="e">
        <f>#REF!</f>
        <v>#REF!</v>
      </c>
      <c r="K309" s="4" t="e">
        <f>#REF!</f>
        <v>#REF!</v>
      </c>
      <c r="L309" s="4">
        <f t="shared" si="39"/>
        <v>0</v>
      </c>
      <c r="M309" s="4">
        <f t="shared" si="36"/>
        <v>0</v>
      </c>
      <c r="N309" s="4" t="e">
        <f t="shared" si="38"/>
        <v>#REF!</v>
      </c>
      <c r="O309" s="4" t="e">
        <f t="shared" si="37"/>
        <v>#REF!</v>
      </c>
      <c r="R309" s="4" t="e">
        <f>IF(AND(J309=0,C309&gt;=設定シート!E$85,C309&lt;=設定シート!G$85),1,0)</f>
        <v>#REF!</v>
      </c>
    </row>
    <row r="310" spans="1:18" ht="15" customHeight="1" x14ac:dyDescent="0.15">
      <c r="B310" s="4">
        <v>4</v>
      </c>
      <c r="C310" s="4" t="e">
        <f>#REF!</f>
        <v>#REF!</v>
      </c>
      <c r="E310" s="4" t="e">
        <f>#REF!</f>
        <v>#REF!</v>
      </c>
      <c r="F310" s="4" t="e">
        <f>#REF!</f>
        <v>#REF!</v>
      </c>
      <c r="G310" s="4" t="str">
        <f>IF(ISERROR(VLOOKUP(E310,労務比率,#REF!,FALSE)),"",VLOOKUP(E310,労務比率,#REF!,FALSE))</f>
        <v/>
      </c>
      <c r="H310" s="4" t="str">
        <f>IF(ISERROR(VLOOKUP(E310,労務比率,#REF!+1,FALSE)),"",VLOOKUP(E310,労務比率,#REF!+1,FALSE))</f>
        <v/>
      </c>
      <c r="I310" s="4" t="e">
        <f>#REF!</f>
        <v>#REF!</v>
      </c>
      <c r="J310" s="4" t="e">
        <f>#REF!</f>
        <v>#REF!</v>
      </c>
      <c r="K310" s="4" t="e">
        <f>#REF!</f>
        <v>#REF!</v>
      </c>
      <c r="L310" s="4">
        <f t="shared" si="39"/>
        <v>0</v>
      </c>
      <c r="M310" s="4">
        <f t="shared" si="36"/>
        <v>0</v>
      </c>
      <c r="N310" s="4" t="e">
        <f t="shared" si="38"/>
        <v>#REF!</v>
      </c>
      <c r="O310" s="4" t="e">
        <f t="shared" si="37"/>
        <v>#REF!</v>
      </c>
      <c r="R310" s="4" t="e">
        <f>IF(AND(J310=0,C310&gt;=設定シート!E$85,C310&lt;=設定シート!G$85),1,0)</f>
        <v>#REF!</v>
      </c>
    </row>
    <row r="311" spans="1:18" ht="15" customHeight="1" x14ac:dyDescent="0.15">
      <c r="B311" s="4">
        <v>5</v>
      </c>
      <c r="C311" s="4" t="e">
        <f>#REF!</f>
        <v>#REF!</v>
      </c>
      <c r="E311" s="4" t="e">
        <f>#REF!</f>
        <v>#REF!</v>
      </c>
      <c r="F311" s="4" t="e">
        <f>#REF!</f>
        <v>#REF!</v>
      </c>
      <c r="G311" s="4" t="str">
        <f>IF(ISERROR(VLOOKUP(E311,労務比率,#REF!,FALSE)),"",VLOOKUP(E311,労務比率,#REF!,FALSE))</f>
        <v/>
      </c>
      <c r="H311" s="4" t="str">
        <f>IF(ISERROR(VLOOKUP(E311,労務比率,#REF!+1,FALSE)),"",VLOOKUP(E311,労務比率,#REF!+1,FALSE))</f>
        <v/>
      </c>
      <c r="I311" s="4" t="e">
        <f>#REF!</f>
        <v>#REF!</v>
      </c>
      <c r="J311" s="4" t="e">
        <f>#REF!</f>
        <v>#REF!</v>
      </c>
      <c r="K311" s="4" t="e">
        <f>#REF!</f>
        <v>#REF!</v>
      </c>
      <c r="L311" s="4">
        <f t="shared" si="39"/>
        <v>0</v>
      </c>
      <c r="M311" s="4">
        <f t="shared" si="36"/>
        <v>0</v>
      </c>
      <c r="N311" s="4" t="e">
        <f t="shared" si="38"/>
        <v>#REF!</v>
      </c>
      <c r="O311" s="4" t="e">
        <f t="shared" si="37"/>
        <v>#REF!</v>
      </c>
      <c r="R311" s="4" t="e">
        <f>IF(AND(J311=0,C311&gt;=設定シート!E$85,C311&lt;=設定シート!G$85),1,0)</f>
        <v>#REF!</v>
      </c>
    </row>
    <row r="312" spans="1:18" ht="15" customHeight="1" x14ac:dyDescent="0.15">
      <c r="B312" s="4">
        <v>6</v>
      </c>
      <c r="C312" s="4" t="e">
        <f>#REF!</f>
        <v>#REF!</v>
      </c>
      <c r="E312" s="4" t="e">
        <f>#REF!</f>
        <v>#REF!</v>
      </c>
      <c r="F312" s="4" t="e">
        <f>#REF!</f>
        <v>#REF!</v>
      </c>
      <c r="G312" s="4" t="str">
        <f>IF(ISERROR(VLOOKUP(E312,労務比率,#REF!,FALSE)),"",VLOOKUP(E312,労務比率,#REF!,FALSE))</f>
        <v/>
      </c>
      <c r="H312" s="4" t="str">
        <f>IF(ISERROR(VLOOKUP(E312,労務比率,#REF!+1,FALSE)),"",VLOOKUP(E312,労務比率,#REF!+1,FALSE))</f>
        <v/>
      </c>
      <c r="I312" s="4" t="e">
        <f>#REF!</f>
        <v>#REF!</v>
      </c>
      <c r="J312" s="4" t="e">
        <f>#REF!</f>
        <v>#REF!</v>
      </c>
      <c r="K312" s="4" t="e">
        <f>#REF!</f>
        <v>#REF!</v>
      </c>
      <c r="L312" s="4">
        <f t="shared" si="39"/>
        <v>0</v>
      </c>
      <c r="M312" s="4">
        <f t="shared" ref="M312:M315" si="40">IF(ISERROR(L312*H312),0,L312*H312)</f>
        <v>0</v>
      </c>
      <c r="N312" s="4" t="e">
        <f t="shared" si="38"/>
        <v>#REF!</v>
      </c>
      <c r="O312" s="4" t="e">
        <f t="shared" si="37"/>
        <v>#REF!</v>
      </c>
      <c r="R312" s="4" t="e">
        <f>IF(AND(J312=0,C312&gt;=設定シート!E$85,C312&lt;=設定シート!G$85),1,0)</f>
        <v>#REF!</v>
      </c>
    </row>
    <row r="313" spans="1:18" ht="15" customHeight="1" x14ac:dyDescent="0.15">
      <c r="B313" s="4">
        <v>7</v>
      </c>
      <c r="C313" s="4" t="e">
        <f>#REF!</f>
        <v>#REF!</v>
      </c>
      <c r="E313" s="4" t="e">
        <f>#REF!</f>
        <v>#REF!</v>
      </c>
      <c r="F313" s="4" t="e">
        <f>#REF!</f>
        <v>#REF!</v>
      </c>
      <c r="G313" s="4" t="str">
        <f>IF(ISERROR(VLOOKUP(E313,労務比率,#REF!,FALSE)),"",VLOOKUP(E313,労務比率,#REF!,FALSE))</f>
        <v/>
      </c>
      <c r="H313" s="4" t="str">
        <f>IF(ISERROR(VLOOKUP(E313,労務比率,#REF!+1,FALSE)),"",VLOOKUP(E313,労務比率,#REF!+1,FALSE))</f>
        <v/>
      </c>
      <c r="I313" s="4" t="e">
        <f>#REF!</f>
        <v>#REF!</v>
      </c>
      <c r="J313" s="4" t="e">
        <f>#REF!</f>
        <v>#REF!</v>
      </c>
      <c r="K313" s="4" t="e">
        <f>#REF!</f>
        <v>#REF!</v>
      </c>
      <c r="L313" s="4">
        <f t="shared" si="39"/>
        <v>0</v>
      </c>
      <c r="M313" s="4">
        <f t="shared" si="40"/>
        <v>0</v>
      </c>
      <c r="N313" s="4" t="e">
        <f t="shared" si="38"/>
        <v>#REF!</v>
      </c>
      <c r="O313" s="4" t="e">
        <f t="shared" si="37"/>
        <v>#REF!</v>
      </c>
      <c r="R313" s="4" t="e">
        <f>IF(AND(J313=0,C313&gt;=設定シート!E$85,C313&lt;=設定シート!G$85),1,0)</f>
        <v>#REF!</v>
      </c>
    </row>
    <row r="314" spans="1:18" ht="15" customHeight="1" x14ac:dyDescent="0.15">
      <c r="B314" s="4">
        <v>8</v>
      </c>
      <c r="C314" s="4" t="e">
        <f>#REF!</f>
        <v>#REF!</v>
      </c>
      <c r="E314" s="4" t="e">
        <f>#REF!</f>
        <v>#REF!</v>
      </c>
      <c r="F314" s="4" t="e">
        <f>#REF!</f>
        <v>#REF!</v>
      </c>
      <c r="G314" s="4" t="str">
        <f>IF(ISERROR(VLOOKUP(E314,労務比率,#REF!,FALSE)),"",VLOOKUP(E314,労務比率,#REF!,FALSE))</f>
        <v/>
      </c>
      <c r="H314" s="4" t="str">
        <f>IF(ISERROR(VLOOKUP(E314,労務比率,#REF!+1,FALSE)),"",VLOOKUP(E314,労務比率,#REF!+1,FALSE))</f>
        <v/>
      </c>
      <c r="I314" s="4" t="e">
        <f>#REF!</f>
        <v>#REF!</v>
      </c>
      <c r="J314" s="4" t="e">
        <f>#REF!</f>
        <v>#REF!</v>
      </c>
      <c r="K314" s="4" t="e">
        <f>#REF!</f>
        <v>#REF!</v>
      </c>
      <c r="L314" s="4">
        <f t="shared" si="39"/>
        <v>0</v>
      </c>
      <c r="M314" s="4">
        <f t="shared" si="40"/>
        <v>0</v>
      </c>
      <c r="N314" s="4" t="e">
        <f t="shared" si="38"/>
        <v>#REF!</v>
      </c>
      <c r="O314" s="4" t="e">
        <f t="shared" si="37"/>
        <v>#REF!</v>
      </c>
      <c r="R314" s="4" t="e">
        <f>IF(AND(J314=0,C314&gt;=設定シート!E$85,C314&lt;=設定シート!G$85),1,0)</f>
        <v>#REF!</v>
      </c>
    </row>
    <row r="315" spans="1:18" ht="15" customHeight="1" x14ac:dyDescent="0.15">
      <c r="B315" s="4">
        <v>9</v>
      </c>
      <c r="C315" s="4" t="e">
        <f>#REF!</f>
        <v>#REF!</v>
      </c>
      <c r="E315" s="4" t="e">
        <f>#REF!</f>
        <v>#REF!</v>
      </c>
      <c r="F315" s="4" t="e">
        <f>#REF!</f>
        <v>#REF!</v>
      </c>
      <c r="G315" s="4" t="str">
        <f>IF(ISERROR(VLOOKUP(E315,労務比率,#REF!,FALSE)),"",VLOOKUP(E315,労務比率,#REF!,FALSE))</f>
        <v/>
      </c>
      <c r="H315" s="4" t="str">
        <f>IF(ISERROR(VLOOKUP(E315,労務比率,#REF!+1,FALSE)),"",VLOOKUP(E315,労務比率,#REF!+1,FALSE))</f>
        <v/>
      </c>
      <c r="I315" s="4" t="e">
        <f>#REF!</f>
        <v>#REF!</v>
      </c>
      <c r="J315" s="4" t="e">
        <f>#REF!</f>
        <v>#REF!</v>
      </c>
      <c r="K315" s="4" t="e">
        <f>#REF!</f>
        <v>#REF!</v>
      </c>
      <c r="L315" s="4">
        <f t="shared" si="39"/>
        <v>0</v>
      </c>
      <c r="M315" s="4">
        <f t="shared" si="40"/>
        <v>0</v>
      </c>
      <c r="N315" s="4" t="e">
        <f t="shared" si="38"/>
        <v>#REF!</v>
      </c>
      <c r="O315" s="4" t="e">
        <f t="shared" si="37"/>
        <v>#REF!</v>
      </c>
      <c r="R315" s="4" t="e">
        <f>IF(AND(J315=0,C315&gt;=設定シート!E$85,C315&lt;=設定シート!G$85),1,0)</f>
        <v>#REF!</v>
      </c>
    </row>
  </sheetData>
  <sheetProtection selectLockedCells="1"/>
  <customSheetViews>
    <customSheetView guid="{9D982B9B-28DC-4082-BB55-72F6D01054B4}" scale="75" showGridLines="0" state="hidden">
      <selection activeCell="Q109" sqref="Q109"/>
      <pageMargins left="0.78700000000000003" right="0.78700000000000003" top="0.98399999999999999" bottom="0.98399999999999999" header="0.51200000000000001" footer="0.51200000000000001"/>
      <pageSetup paperSize="9" orientation="portrait" verticalDpi="300" r:id="rId1"/>
      <headerFooter alignWithMargins="0"/>
    </customSheetView>
  </customSheetViews>
  <mergeCells count="5">
    <mergeCell ref="T4:T7"/>
    <mergeCell ref="T9:T12"/>
    <mergeCell ref="T14:T17"/>
    <mergeCell ref="T19:T22"/>
    <mergeCell ref="T28:T31"/>
  </mergeCells>
  <phoneticPr fontId="1"/>
  <pageMargins left="0.78700000000000003" right="0.78700000000000003" top="0.98399999999999999" bottom="0.98399999999999999" header="0.51200000000000001" footer="0.51200000000000001"/>
  <pageSetup paperSize="9" orientation="portrait"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2:S85"/>
  <sheetViews>
    <sheetView topLeftCell="A16" zoomScaleNormal="100" workbookViewId="0">
      <selection activeCell="D27" sqref="D27"/>
    </sheetView>
  </sheetViews>
  <sheetFormatPr defaultRowHeight="11.25" x14ac:dyDescent="0.15"/>
  <cols>
    <col min="1" max="2" width="2.625" style="2" customWidth="1"/>
    <col min="3" max="14" width="8.125" style="2" customWidth="1"/>
    <col min="15" max="16" width="9" style="2"/>
    <col min="17" max="17" width="31.875" style="2" bestFit="1" customWidth="1"/>
    <col min="18" max="18" width="9" style="2"/>
    <col min="19" max="19" width="31.875" style="2" customWidth="1"/>
    <col min="20" max="16384" width="9" style="2"/>
  </cols>
  <sheetData>
    <row r="2" spans="2:10" ht="18.75" x14ac:dyDescent="0.15">
      <c r="B2" s="35" t="s">
        <v>98</v>
      </c>
    </row>
    <row r="4" spans="2:10" x14ac:dyDescent="0.15">
      <c r="B4" s="2" t="s">
        <v>66</v>
      </c>
    </row>
    <row r="5" spans="2:10" x14ac:dyDescent="0.15">
      <c r="C5" s="2" t="s">
        <v>96</v>
      </c>
      <c r="D5" s="1"/>
      <c r="E5" s="1"/>
      <c r="F5" s="1"/>
      <c r="G5" s="1"/>
      <c r="H5" s="1"/>
      <c r="I5" s="1"/>
    </row>
    <row r="6" spans="2:10" x14ac:dyDescent="0.15">
      <c r="C6" s="444" t="s">
        <v>67</v>
      </c>
      <c r="D6" s="445"/>
      <c r="E6" s="445"/>
      <c r="F6" s="445"/>
      <c r="G6" s="445"/>
      <c r="H6" s="445"/>
      <c r="I6" s="445"/>
      <c r="J6" s="446"/>
    </row>
    <row r="7" spans="2:10" x14ac:dyDescent="0.15">
      <c r="C7" s="447"/>
      <c r="D7" s="424"/>
      <c r="E7" s="424"/>
      <c r="F7" s="424"/>
      <c r="G7" s="424"/>
      <c r="H7" s="424"/>
      <c r="I7" s="424"/>
      <c r="J7" s="425"/>
    </row>
    <row r="8" spans="2:10" x14ac:dyDescent="0.15">
      <c r="C8" s="457" t="s">
        <v>68</v>
      </c>
      <c r="D8" s="461"/>
      <c r="E8" s="444" t="s">
        <v>69</v>
      </c>
      <c r="F8" s="445"/>
      <c r="G8" s="445"/>
      <c r="H8" s="445"/>
      <c r="I8" s="445"/>
      <c r="J8" s="446"/>
    </row>
    <row r="9" spans="2:10" x14ac:dyDescent="0.15">
      <c r="C9" s="457"/>
      <c r="D9" s="461"/>
      <c r="E9" s="447"/>
      <c r="F9" s="424"/>
      <c r="G9" s="424"/>
      <c r="H9" s="424"/>
      <c r="I9" s="424"/>
      <c r="J9" s="425"/>
    </row>
    <row r="10" spans="2:10" ht="11.25" customHeight="1" x14ac:dyDescent="0.15">
      <c r="C10" s="457"/>
      <c r="D10" s="461"/>
      <c r="E10" s="457" t="s">
        <v>106</v>
      </c>
      <c r="F10" s="458"/>
      <c r="G10" s="457" t="s">
        <v>99</v>
      </c>
      <c r="H10" s="458"/>
      <c r="I10" s="457" t="s">
        <v>100</v>
      </c>
      <c r="J10" s="458"/>
    </row>
    <row r="11" spans="2:10" ht="11.25" customHeight="1" x14ac:dyDescent="0.15">
      <c r="C11" s="462"/>
      <c r="D11" s="463"/>
      <c r="E11" s="459"/>
      <c r="F11" s="460"/>
      <c r="G11" s="459"/>
      <c r="H11" s="460"/>
      <c r="I11" s="459"/>
      <c r="J11" s="460"/>
    </row>
    <row r="12" spans="2:10" x14ac:dyDescent="0.15">
      <c r="C12" s="31" t="s">
        <v>92</v>
      </c>
      <c r="D12" s="33" t="s">
        <v>93</v>
      </c>
      <c r="E12" s="31" t="s">
        <v>92</v>
      </c>
      <c r="F12" s="33" t="s">
        <v>93</v>
      </c>
      <c r="G12" s="31" t="s">
        <v>0</v>
      </c>
      <c r="H12" s="33" t="s">
        <v>93</v>
      </c>
      <c r="I12" s="31" t="s">
        <v>0</v>
      </c>
      <c r="J12" s="33" t="s">
        <v>93</v>
      </c>
    </row>
    <row r="13" spans="2:10" x14ac:dyDescent="0.15">
      <c r="C13" s="34">
        <v>2007</v>
      </c>
      <c r="D13" s="33" t="s">
        <v>94</v>
      </c>
      <c r="E13" s="34">
        <v>2015</v>
      </c>
      <c r="F13" s="33" t="s">
        <v>94</v>
      </c>
      <c r="G13" s="34">
        <v>2018</v>
      </c>
      <c r="H13" s="33" t="s">
        <v>94</v>
      </c>
      <c r="I13" s="34">
        <v>2018</v>
      </c>
      <c r="J13" s="33" t="s">
        <v>95</v>
      </c>
    </row>
    <row r="14" spans="2:10" x14ac:dyDescent="0.15">
      <c r="C14" s="396" t="str">
        <f>TEXT(DATE(LEFT(C13,4),1,1),"ggge年")&amp;D13</f>
        <v>平成19年3月31日</v>
      </c>
      <c r="D14" s="391"/>
      <c r="E14" s="396" t="str">
        <f>TEXT(DATE(LEFT(E13,4),1,1),"ggge年")&amp;F13</f>
        <v>平成27年3月31日</v>
      </c>
      <c r="F14" s="391"/>
      <c r="G14" s="396" t="str">
        <f>TEXT(DATE(LEFT(G13,4),1,1),"ggge年")&amp;H13</f>
        <v>平成30年3月31日</v>
      </c>
      <c r="H14" s="391"/>
      <c r="I14" s="396" t="str">
        <f>TEXT(DATE(LEFT(I13,4),1,1),"ggge年")&amp;J13</f>
        <v>平成30年4月1日</v>
      </c>
      <c r="J14" s="391"/>
    </row>
    <row r="15" spans="2:10" x14ac:dyDescent="0.15">
      <c r="C15" s="395">
        <f>DATEVALUE(C14)</f>
        <v>39172</v>
      </c>
      <c r="D15" s="394"/>
      <c r="E15" s="395">
        <f>DATEVALUE(E14)</f>
        <v>42094</v>
      </c>
      <c r="F15" s="394"/>
      <c r="G15" s="395">
        <f>DATEVALUE(G14)</f>
        <v>43190</v>
      </c>
      <c r="H15" s="394"/>
      <c r="I15" s="395">
        <f>DATEVALUE(I14)</f>
        <v>43191</v>
      </c>
      <c r="J15" s="394"/>
    </row>
    <row r="18" spans="2:16" x14ac:dyDescent="0.15">
      <c r="B18" s="2" t="s">
        <v>70</v>
      </c>
    </row>
    <row r="19" spans="2:16" x14ac:dyDescent="0.15">
      <c r="C19" s="2" t="s">
        <v>97</v>
      </c>
      <c r="D19" s="1"/>
      <c r="E19" s="1"/>
      <c r="F19" s="1"/>
      <c r="G19" s="1"/>
      <c r="H19" s="1"/>
      <c r="I19" s="1"/>
    </row>
    <row r="20" spans="2:16" x14ac:dyDescent="0.15">
      <c r="C20" s="3" t="s">
        <v>71</v>
      </c>
      <c r="D20" s="21">
        <v>1</v>
      </c>
      <c r="E20" s="22" t="s">
        <v>72</v>
      </c>
    </row>
    <row r="21" spans="2:16" x14ac:dyDescent="0.15">
      <c r="C21" s="3" t="s">
        <v>73</v>
      </c>
      <c r="D21" s="21">
        <v>2</v>
      </c>
      <c r="E21" s="22" t="s">
        <v>74</v>
      </c>
    </row>
    <row r="24" spans="2:16" x14ac:dyDescent="0.15">
      <c r="B24" s="2" t="s">
        <v>104</v>
      </c>
    </row>
    <row r="25" spans="2:16" x14ac:dyDescent="0.15">
      <c r="C25" s="2" t="s">
        <v>105</v>
      </c>
    </row>
    <row r="26" spans="2:16" x14ac:dyDescent="0.15">
      <c r="D26" s="21">
        <v>32</v>
      </c>
    </row>
    <row r="29" spans="2:16" x14ac:dyDescent="0.15">
      <c r="B29" s="2" t="s">
        <v>75</v>
      </c>
    </row>
    <row r="30" spans="2:16" x14ac:dyDescent="0.15">
      <c r="C30" s="2" t="s">
        <v>76</v>
      </c>
    </row>
    <row r="31" spans="2:16" ht="11.25" customHeight="1" x14ac:dyDescent="0.15">
      <c r="C31" s="444" t="s">
        <v>133</v>
      </c>
      <c r="D31" s="445"/>
      <c r="E31" s="445"/>
      <c r="F31" s="445"/>
      <c r="G31" s="445"/>
      <c r="H31" s="445"/>
      <c r="I31" s="445"/>
      <c r="J31" s="445"/>
      <c r="K31" s="445"/>
      <c r="L31" s="445"/>
      <c r="M31" s="445"/>
      <c r="N31" s="445"/>
      <c r="O31" s="445"/>
      <c r="P31" s="446"/>
    </row>
    <row r="32" spans="2:16" ht="11.25" customHeight="1" x14ac:dyDescent="0.15">
      <c r="C32" s="447"/>
      <c r="D32" s="424"/>
      <c r="E32" s="424"/>
      <c r="F32" s="424"/>
      <c r="G32" s="424"/>
      <c r="H32" s="424"/>
      <c r="I32" s="424"/>
      <c r="J32" s="424"/>
      <c r="K32" s="424"/>
      <c r="L32" s="424"/>
      <c r="M32" s="424"/>
      <c r="N32" s="424"/>
      <c r="O32" s="424"/>
      <c r="P32" s="425"/>
    </row>
    <row r="33" spans="3:19" ht="11.25" customHeight="1" x14ac:dyDescent="0.15">
      <c r="C33" s="448" t="s">
        <v>134</v>
      </c>
      <c r="D33" s="449"/>
      <c r="E33" s="449"/>
      <c r="F33" s="449"/>
      <c r="G33" s="450" t="s">
        <v>135</v>
      </c>
      <c r="H33" s="449"/>
      <c r="I33" s="449"/>
      <c r="J33" s="451"/>
      <c r="K33" s="450" t="s">
        <v>136</v>
      </c>
      <c r="L33" s="449"/>
      <c r="M33" s="449"/>
      <c r="N33" s="451"/>
      <c r="O33" s="450" t="s">
        <v>137</v>
      </c>
      <c r="P33" s="452"/>
    </row>
    <row r="34" spans="3:19" ht="11.25" customHeight="1" x14ac:dyDescent="0.15">
      <c r="C34" s="56">
        <v>2009</v>
      </c>
      <c r="D34" s="57" t="s">
        <v>95</v>
      </c>
      <c r="E34" s="58">
        <v>2012</v>
      </c>
      <c r="F34" s="59" t="s">
        <v>94</v>
      </c>
      <c r="G34" s="60">
        <f>E34</f>
        <v>2012</v>
      </c>
      <c r="H34" s="57" t="s">
        <v>95</v>
      </c>
      <c r="I34" s="58">
        <v>2015</v>
      </c>
      <c r="J34" s="59" t="s">
        <v>94</v>
      </c>
      <c r="K34" s="60">
        <f>I34</f>
        <v>2015</v>
      </c>
      <c r="L34" s="57" t="s">
        <v>95</v>
      </c>
      <c r="M34" s="58">
        <v>2018</v>
      </c>
      <c r="N34" s="59" t="s">
        <v>94</v>
      </c>
      <c r="O34" s="60">
        <f>M34</f>
        <v>2018</v>
      </c>
      <c r="P34" s="57" t="s">
        <v>95</v>
      </c>
    </row>
    <row r="35" spans="3:19" ht="11.25" customHeight="1" x14ac:dyDescent="0.15">
      <c r="C35" s="396" t="str">
        <f>TEXT(DATE(LEFT(C34,4),1,1),"ggge年")&amp;D34</f>
        <v>平成21年4月1日</v>
      </c>
      <c r="D35" s="391"/>
      <c r="E35" s="389" t="str">
        <f>TEXT(DATE(LEFT(E34,4),1,1),"ggge年")&amp;F34</f>
        <v>平成24年3月31日</v>
      </c>
      <c r="F35" s="390"/>
      <c r="G35" s="389" t="str">
        <f>TEXT(DATE(LEFT(G34,4),1,1),"ggge年")&amp;H34</f>
        <v>平成24年4月1日</v>
      </c>
      <c r="H35" s="391"/>
      <c r="I35" s="389" t="str">
        <f>TEXT(DATE(LEFT(I34,4),1,1),"ggge年")&amp;J34</f>
        <v>平成27年3月31日</v>
      </c>
      <c r="J35" s="390"/>
      <c r="K35" s="389" t="str">
        <f>TEXT(DATE(LEFT(K34,4),1,1),"ggge年")&amp;L34</f>
        <v>平成27年4月1日</v>
      </c>
      <c r="L35" s="391"/>
      <c r="M35" s="389" t="str">
        <f>TEXT(DATE(LEFT(M34,4),1,1),"ggge年")&amp;N34</f>
        <v>平成30年3月31日</v>
      </c>
      <c r="N35" s="390"/>
      <c r="O35" s="389" t="str">
        <f>TEXT(DATE(LEFT(O34,4),1,1),"ggge年")&amp;P34</f>
        <v>平成30年4月1日</v>
      </c>
      <c r="P35" s="391"/>
    </row>
    <row r="36" spans="3:19" ht="11.25" customHeight="1" x14ac:dyDescent="0.15">
      <c r="C36" s="395">
        <f>DATEVALUE(C35)</f>
        <v>39904</v>
      </c>
      <c r="D36" s="394"/>
      <c r="E36" s="392">
        <f>DATEVALUE(E35)</f>
        <v>40999</v>
      </c>
      <c r="F36" s="393"/>
      <c r="G36" s="392">
        <f>DATEVALUE(G35)</f>
        <v>41000</v>
      </c>
      <c r="H36" s="394"/>
      <c r="I36" s="392">
        <f>DATEVALUE(I35)</f>
        <v>42094</v>
      </c>
      <c r="J36" s="393"/>
      <c r="K36" s="392">
        <f>DATEVALUE(K35)</f>
        <v>42095</v>
      </c>
      <c r="L36" s="394"/>
      <c r="M36" s="392">
        <f>DATEVALUE(M35)</f>
        <v>43190</v>
      </c>
      <c r="N36" s="393"/>
      <c r="O36" s="392">
        <f>DATEVALUE(O35)</f>
        <v>43191</v>
      </c>
      <c r="P36" s="394"/>
    </row>
    <row r="37" spans="3:19" ht="12" thickBot="1" x14ac:dyDescent="0.2"/>
    <row r="38" spans="3:19" ht="13.5" x14ac:dyDescent="0.15">
      <c r="C38" s="417" t="s">
        <v>13</v>
      </c>
      <c r="D38" s="418"/>
      <c r="E38" s="418"/>
      <c r="F38" s="419"/>
      <c r="G38" s="426" t="s">
        <v>3</v>
      </c>
      <c r="H38" s="427"/>
      <c r="I38" s="427"/>
      <c r="J38" s="427"/>
      <c r="K38" s="427"/>
      <c r="L38" s="427"/>
      <c r="M38" s="427"/>
      <c r="N38" s="428"/>
    </row>
    <row r="39" spans="3:19" ht="11.25" customHeight="1" x14ac:dyDescent="0.15">
      <c r="C39" s="420"/>
      <c r="D39" s="421"/>
      <c r="E39" s="421"/>
      <c r="F39" s="422"/>
      <c r="G39" s="429" t="str">
        <f>C33&amp;CHAR(10)&amp;"工事開始日が"&amp;CHAR(10)&amp;C35&amp;"～"&amp;CHAR(10)&amp;E35&amp;CHAR(10)&amp;"のもの"</f>
        <v>①
工事開始日が
平成21年4月1日～
平成24年3月31日
のもの</v>
      </c>
      <c r="H39" s="430"/>
      <c r="I39" s="435" t="str">
        <f>G33&amp;CHAR(10)&amp;"工事開始日が"&amp;CHAR(10)&amp;G35&amp;"～"&amp;CHAR(10)&amp;I35&amp;CHAR(10)&amp;"のもの"</f>
        <v>②
工事開始日が
平成24年4月1日～
平成27年3月31日
のもの</v>
      </c>
      <c r="J39" s="430"/>
      <c r="K39" s="435" t="str">
        <f>K33&amp;CHAR(10)&amp;"工事開始日が"&amp;CHAR(10)&amp;K35&amp;"～"&amp;CHAR(10)&amp;M35&amp;CHAR(10)&amp;"のもの"</f>
        <v>③
工事開始日が
平成27年4月1日～
平成30年3月31日
のもの</v>
      </c>
      <c r="L39" s="430"/>
      <c r="M39" s="438" t="str">
        <f>O33&amp;CHAR(10)&amp;"工事開始日が"&amp;CHAR(10)&amp;O35&amp;CHAR(10)&amp;"以降のもの"</f>
        <v>④
工事開始日が
平成30年4月1日
以降のもの</v>
      </c>
      <c r="N39" s="439"/>
    </row>
    <row r="40" spans="3:19" ht="11.25" customHeight="1" x14ac:dyDescent="0.15">
      <c r="C40" s="420"/>
      <c r="D40" s="421"/>
      <c r="E40" s="421"/>
      <c r="F40" s="422"/>
      <c r="G40" s="431"/>
      <c r="H40" s="432"/>
      <c r="I40" s="436"/>
      <c r="J40" s="432"/>
      <c r="K40" s="436"/>
      <c r="L40" s="432"/>
      <c r="M40" s="440"/>
      <c r="N40" s="441"/>
    </row>
    <row r="41" spans="3:19" ht="11.25" customHeight="1" x14ac:dyDescent="0.15">
      <c r="C41" s="420"/>
      <c r="D41" s="421"/>
      <c r="E41" s="421"/>
      <c r="F41" s="422"/>
      <c r="G41" s="431"/>
      <c r="H41" s="432"/>
      <c r="I41" s="436"/>
      <c r="J41" s="432"/>
      <c r="K41" s="436"/>
      <c r="L41" s="432"/>
      <c r="M41" s="440"/>
      <c r="N41" s="441"/>
    </row>
    <row r="42" spans="3:19" x14ac:dyDescent="0.15">
      <c r="C42" s="420"/>
      <c r="D42" s="421"/>
      <c r="E42" s="421"/>
      <c r="F42" s="422"/>
      <c r="G42" s="431"/>
      <c r="H42" s="432"/>
      <c r="I42" s="436"/>
      <c r="J42" s="432"/>
      <c r="K42" s="436"/>
      <c r="L42" s="432"/>
      <c r="M42" s="440"/>
      <c r="N42" s="441"/>
    </row>
    <row r="43" spans="3:19" x14ac:dyDescent="0.15">
      <c r="C43" s="420"/>
      <c r="D43" s="421"/>
      <c r="E43" s="421"/>
      <c r="F43" s="422"/>
      <c r="G43" s="433"/>
      <c r="H43" s="434"/>
      <c r="I43" s="437"/>
      <c r="J43" s="434"/>
      <c r="K43" s="437"/>
      <c r="L43" s="434"/>
      <c r="M43" s="442"/>
      <c r="N43" s="443"/>
    </row>
    <row r="44" spans="3:19" x14ac:dyDescent="0.15">
      <c r="C44" s="423"/>
      <c r="D44" s="424"/>
      <c r="E44" s="424"/>
      <c r="F44" s="425"/>
      <c r="G44" s="23" t="s">
        <v>77</v>
      </c>
      <c r="H44" s="23" t="s">
        <v>4</v>
      </c>
      <c r="I44" s="23" t="s">
        <v>77</v>
      </c>
      <c r="J44" s="23" t="s">
        <v>4</v>
      </c>
      <c r="K44" s="23" t="s">
        <v>77</v>
      </c>
      <c r="L44" s="23" t="s">
        <v>4</v>
      </c>
      <c r="M44" s="23" t="s">
        <v>77</v>
      </c>
      <c r="N44" s="24" t="s">
        <v>4</v>
      </c>
    </row>
    <row r="45" spans="3:19" ht="13.5" x14ac:dyDescent="0.15">
      <c r="C45" s="414" t="s">
        <v>78</v>
      </c>
      <c r="D45" s="415"/>
      <c r="E45" s="415"/>
      <c r="F45" s="416"/>
      <c r="G45" s="25" t="s">
        <v>158</v>
      </c>
      <c r="H45" s="69" t="s">
        <v>161</v>
      </c>
      <c r="I45" s="70">
        <v>18</v>
      </c>
      <c r="J45" s="69">
        <v>89</v>
      </c>
      <c r="K45" s="70">
        <v>19</v>
      </c>
      <c r="L45" s="69">
        <v>79</v>
      </c>
      <c r="M45" s="71">
        <v>19</v>
      </c>
      <c r="N45" s="26">
        <v>62</v>
      </c>
      <c r="Q45" s="32" t="str">
        <f>C45</f>
        <v>31 水力発電施設、ずい道等新設事業</v>
      </c>
    </row>
    <row r="46" spans="3:19" ht="13.5" x14ac:dyDescent="0.15">
      <c r="C46" s="414" t="s">
        <v>79</v>
      </c>
      <c r="D46" s="415"/>
      <c r="E46" s="415"/>
      <c r="F46" s="416"/>
      <c r="G46" s="27" t="s">
        <v>159</v>
      </c>
      <c r="H46" s="72" t="s">
        <v>158</v>
      </c>
      <c r="I46" s="73">
        <v>20</v>
      </c>
      <c r="J46" s="72">
        <v>16</v>
      </c>
      <c r="K46" s="73">
        <v>20</v>
      </c>
      <c r="L46" s="72">
        <v>11</v>
      </c>
      <c r="M46" s="74">
        <v>19</v>
      </c>
      <c r="N46" s="28">
        <v>11</v>
      </c>
      <c r="Q46" s="32" t="str">
        <f t="shared" ref="Q46:Q53" si="0">C46</f>
        <v>32 道路新設事業</v>
      </c>
    </row>
    <row r="47" spans="3:19" ht="13.5" x14ac:dyDescent="0.15">
      <c r="C47" s="414" t="s">
        <v>80</v>
      </c>
      <c r="D47" s="415"/>
      <c r="E47" s="415"/>
      <c r="F47" s="416"/>
      <c r="G47" s="27" t="s">
        <v>158</v>
      </c>
      <c r="H47" s="72" t="s">
        <v>161</v>
      </c>
      <c r="I47" s="73">
        <v>18</v>
      </c>
      <c r="J47" s="72">
        <v>10</v>
      </c>
      <c r="K47" s="73">
        <v>18</v>
      </c>
      <c r="L47" s="72">
        <v>9</v>
      </c>
      <c r="M47" s="74">
        <v>17</v>
      </c>
      <c r="N47" s="28">
        <v>9</v>
      </c>
      <c r="Q47" s="32" t="str">
        <f t="shared" si="0"/>
        <v>33 舗装工事業</v>
      </c>
      <c r="S47" s="32"/>
    </row>
    <row r="48" spans="3:19" ht="13.5" x14ac:dyDescent="0.15">
      <c r="C48" s="414" t="s">
        <v>81</v>
      </c>
      <c r="D48" s="415"/>
      <c r="E48" s="415"/>
      <c r="F48" s="416"/>
      <c r="G48" s="27" t="s">
        <v>160</v>
      </c>
      <c r="H48" s="72" t="s">
        <v>162</v>
      </c>
      <c r="I48" s="73">
        <v>23</v>
      </c>
      <c r="J48" s="72">
        <v>17</v>
      </c>
      <c r="K48" s="73">
        <v>25</v>
      </c>
      <c r="L48" s="72">
        <v>9.5</v>
      </c>
      <c r="M48" s="74">
        <v>24</v>
      </c>
      <c r="N48" s="28">
        <v>9</v>
      </c>
      <c r="Q48" s="32" t="str">
        <f t="shared" si="0"/>
        <v>34 鉄道又は軌道新設事業</v>
      </c>
    </row>
    <row r="49" spans="2:19" ht="13.5" x14ac:dyDescent="0.15">
      <c r="C49" s="414" t="s">
        <v>82</v>
      </c>
      <c r="D49" s="415"/>
      <c r="E49" s="415"/>
      <c r="F49" s="416"/>
      <c r="G49" s="27" t="s">
        <v>158</v>
      </c>
      <c r="H49" s="72" t="s">
        <v>159</v>
      </c>
      <c r="I49" s="73">
        <v>21</v>
      </c>
      <c r="J49" s="72">
        <v>13</v>
      </c>
      <c r="K49" s="73">
        <v>23</v>
      </c>
      <c r="L49" s="72">
        <v>11</v>
      </c>
      <c r="M49" s="74">
        <v>23</v>
      </c>
      <c r="N49" s="28">
        <v>9.5</v>
      </c>
      <c r="Q49" s="32" t="str">
        <f t="shared" si="0"/>
        <v>35 建築事業
（既設建築物設備工事業を除く）</v>
      </c>
    </row>
    <row r="50" spans="2:19" ht="13.5" x14ac:dyDescent="0.15">
      <c r="C50" s="414" t="s">
        <v>83</v>
      </c>
      <c r="D50" s="415"/>
      <c r="E50" s="415"/>
      <c r="F50" s="416"/>
      <c r="G50" s="27" t="s">
        <v>161</v>
      </c>
      <c r="H50" s="72" t="s">
        <v>161</v>
      </c>
      <c r="I50" s="73">
        <v>22</v>
      </c>
      <c r="J50" s="72">
        <v>15</v>
      </c>
      <c r="K50" s="73">
        <v>23</v>
      </c>
      <c r="L50" s="72">
        <v>15</v>
      </c>
      <c r="M50" s="74">
        <v>23</v>
      </c>
      <c r="N50" s="28">
        <v>12</v>
      </c>
      <c r="Q50" s="32" t="str">
        <f t="shared" si="0"/>
        <v>38 既設建築物設備工事業</v>
      </c>
    </row>
    <row r="51" spans="2:19" ht="13.5" x14ac:dyDescent="0.15">
      <c r="C51" s="414" t="s">
        <v>84</v>
      </c>
      <c r="D51" s="415"/>
      <c r="E51" s="415"/>
      <c r="F51" s="416"/>
      <c r="G51" s="27" t="s">
        <v>161</v>
      </c>
      <c r="H51" s="72" t="s">
        <v>163</v>
      </c>
      <c r="I51" s="73">
        <v>38</v>
      </c>
      <c r="J51" s="72">
        <v>7.5</v>
      </c>
      <c r="K51" s="73">
        <v>40</v>
      </c>
      <c r="L51" s="72">
        <v>6.5</v>
      </c>
      <c r="M51" s="74">
        <v>38</v>
      </c>
      <c r="N51" s="28">
        <v>6.5</v>
      </c>
      <c r="Q51" s="32" t="str">
        <f t="shared" si="0"/>
        <v>36 機械装置(組立て又は取付け）</v>
      </c>
      <c r="S51" s="32" t="str">
        <f>$C51</f>
        <v>36 機械装置(組立て又は取付け）</v>
      </c>
    </row>
    <row r="52" spans="2:19" ht="13.5" x14ac:dyDescent="0.15">
      <c r="C52" s="414" t="s">
        <v>85</v>
      </c>
      <c r="D52" s="415"/>
      <c r="E52" s="415"/>
      <c r="F52" s="416"/>
      <c r="G52" s="27" t="s">
        <v>158</v>
      </c>
      <c r="H52" s="72" t="s">
        <v>161</v>
      </c>
      <c r="I52" s="73">
        <v>21</v>
      </c>
      <c r="J52" s="72">
        <v>7.5</v>
      </c>
      <c r="K52" s="73">
        <v>22</v>
      </c>
      <c r="L52" s="72">
        <v>6.5</v>
      </c>
      <c r="M52" s="74">
        <v>21</v>
      </c>
      <c r="N52" s="28">
        <v>6.5</v>
      </c>
      <c r="Q52" s="32" t="str">
        <f t="shared" si="0"/>
        <v>36 機械装置(その他のもの）</v>
      </c>
      <c r="S52" s="32" t="str">
        <f>$C52</f>
        <v>36 機械装置(その他のもの）</v>
      </c>
    </row>
    <row r="53" spans="2:19" ht="14.25" thickBot="1" x14ac:dyDescent="0.2">
      <c r="C53" s="454" t="s">
        <v>86</v>
      </c>
      <c r="D53" s="455"/>
      <c r="E53" s="455"/>
      <c r="F53" s="456"/>
      <c r="G53" s="29" t="s">
        <v>159</v>
      </c>
      <c r="H53" s="75" t="s">
        <v>160</v>
      </c>
      <c r="I53" s="76">
        <v>23</v>
      </c>
      <c r="J53" s="75">
        <v>19</v>
      </c>
      <c r="K53" s="76">
        <v>24</v>
      </c>
      <c r="L53" s="75">
        <v>17</v>
      </c>
      <c r="M53" s="77">
        <v>24</v>
      </c>
      <c r="N53" s="30">
        <v>15</v>
      </c>
      <c r="Q53" s="32" t="str">
        <f t="shared" si="0"/>
        <v>37 その他の建設事業</v>
      </c>
    </row>
    <row r="55" spans="2:19" x14ac:dyDescent="0.15">
      <c r="C55" s="2" t="s">
        <v>87</v>
      </c>
    </row>
    <row r="56" spans="2:19" x14ac:dyDescent="0.15">
      <c r="C56" s="2" t="s">
        <v>88</v>
      </c>
    </row>
    <row r="59" spans="2:19" x14ac:dyDescent="0.15">
      <c r="B59" s="2" t="s">
        <v>89</v>
      </c>
    </row>
    <row r="60" spans="2:19" x14ac:dyDescent="0.15">
      <c r="C60" s="2" t="s">
        <v>90</v>
      </c>
      <c r="D60" s="1"/>
      <c r="E60" s="1"/>
      <c r="F60" s="1"/>
      <c r="G60" s="1"/>
      <c r="H60" s="1"/>
      <c r="I60" s="1"/>
    </row>
    <row r="61" spans="2:19" ht="11.25" customHeight="1" x14ac:dyDescent="0.15">
      <c r="C61" s="3"/>
      <c r="D61" s="3"/>
    </row>
    <row r="62" spans="2:19" ht="11.25" customHeight="1" x14ac:dyDescent="0.15">
      <c r="C62" s="3"/>
      <c r="D62" s="3" t="s">
        <v>91</v>
      </c>
    </row>
    <row r="65" spans="2:10" x14ac:dyDescent="0.15">
      <c r="B65" s="2" t="s">
        <v>101</v>
      </c>
    </row>
    <row r="66" spans="2:10" ht="12" thickBot="1" x14ac:dyDescent="0.2">
      <c r="C66" s="2" t="s">
        <v>102</v>
      </c>
      <c r="D66" s="1"/>
    </row>
    <row r="67" spans="2:10" ht="13.5" x14ac:dyDescent="0.15">
      <c r="C67" s="453" t="s">
        <v>3</v>
      </c>
      <c r="D67" s="427"/>
      <c r="E67" s="427"/>
      <c r="F67" s="427"/>
      <c r="G67" s="427"/>
      <c r="H67" s="427"/>
      <c r="I67" s="427"/>
      <c r="J67" s="428"/>
    </row>
    <row r="68" spans="2:10" ht="11.25" customHeight="1" x14ac:dyDescent="0.15">
      <c r="C68" s="397" t="str">
        <f>$C$14&amp;CHAR(10)&amp;"以前のもの"&amp;CHAR(10)&amp;"(計算に使用しない)"</f>
        <v>平成19年3月31日
以前のもの
(計算に使用しない)</v>
      </c>
      <c r="D68" s="398"/>
      <c r="E68" s="403" t="str">
        <f>$E$14&amp;CHAR(10)&amp;"以前のもの"</f>
        <v>平成27年3月31日
以前のもの</v>
      </c>
      <c r="F68" s="403"/>
      <c r="G68" s="403" t="str">
        <f>$G$14&amp;CHAR(10)&amp;"以前のもの"</f>
        <v>平成30年3月31日
以前のもの</v>
      </c>
      <c r="H68" s="403"/>
      <c r="I68" s="403" t="str">
        <f>$I$14&amp;CHAR(10)&amp;"以降のもの"</f>
        <v>平成30年4月1日
以降のもの</v>
      </c>
      <c r="J68" s="406"/>
    </row>
    <row r="69" spans="2:10" x14ac:dyDescent="0.15">
      <c r="C69" s="399"/>
      <c r="D69" s="400"/>
      <c r="E69" s="404"/>
      <c r="F69" s="404"/>
      <c r="G69" s="404"/>
      <c r="H69" s="404"/>
      <c r="I69" s="404"/>
      <c r="J69" s="407"/>
    </row>
    <row r="70" spans="2:10" x14ac:dyDescent="0.15">
      <c r="C70" s="399"/>
      <c r="D70" s="400"/>
      <c r="E70" s="404"/>
      <c r="F70" s="404"/>
      <c r="G70" s="404"/>
      <c r="H70" s="404"/>
      <c r="I70" s="404"/>
      <c r="J70" s="407"/>
    </row>
    <row r="71" spans="2:10" x14ac:dyDescent="0.15">
      <c r="C71" s="401"/>
      <c r="D71" s="402"/>
      <c r="E71" s="405"/>
      <c r="F71" s="405"/>
      <c r="G71" s="405"/>
      <c r="H71" s="405"/>
      <c r="I71" s="405"/>
      <c r="J71" s="408"/>
    </row>
    <row r="72" spans="2:10" ht="12" thickBot="1" x14ac:dyDescent="0.2">
      <c r="C72" s="409" t="s">
        <v>103</v>
      </c>
      <c r="D72" s="410"/>
      <c r="E72" s="411">
        <v>0.6</v>
      </c>
      <c r="F72" s="412"/>
      <c r="G72" s="411">
        <v>0.6</v>
      </c>
      <c r="H72" s="412"/>
      <c r="I72" s="411">
        <v>0.6</v>
      </c>
      <c r="J72" s="413"/>
    </row>
    <row r="73" spans="2:10" x14ac:dyDescent="0.15">
      <c r="C73" s="2" t="s">
        <v>107</v>
      </c>
    </row>
    <row r="76" spans="2:10" x14ac:dyDescent="0.15">
      <c r="B76" s="2" t="s">
        <v>141</v>
      </c>
    </row>
    <row r="77" spans="2:10" x14ac:dyDescent="0.15">
      <c r="C77" s="2" t="s">
        <v>146</v>
      </c>
      <c r="D77" s="1"/>
      <c r="E77" s="1"/>
      <c r="F77" s="1"/>
      <c r="G77" s="1"/>
      <c r="H77" s="1"/>
      <c r="I77" s="1"/>
    </row>
    <row r="78" spans="2:10" x14ac:dyDescent="0.15">
      <c r="C78" s="464" t="str">
        <f>"工事開始日が"&amp;CHAR(10)&amp;$C$84&amp;CHAR(10)&amp;"以前のもの"</f>
        <v>工事開始日が
平成25年9月30日
以前のもの</v>
      </c>
      <c r="D78" s="465"/>
      <c r="E78" s="464" t="str">
        <f>"工事開始日が"&amp;CHAR(10)&amp;$E$84&amp;"～"&amp;$G$84&amp;CHAR(10)&amp;"までのもの"</f>
        <v>工事開始日が
平成25年10月1日～平成27年3月31日
までのもの</v>
      </c>
      <c r="F78" s="466"/>
      <c r="G78" s="466"/>
      <c r="H78" s="465"/>
      <c r="I78" s="464" t="str">
        <f>"工事開始日が"&amp;CHAR(10)&amp;$I$84&amp;CHAR(10)&amp;"以降のもの"</f>
        <v>工事開始日が
平成27年4月1日
以降のもの</v>
      </c>
      <c r="J78" s="465"/>
    </row>
    <row r="79" spans="2:10" x14ac:dyDescent="0.15">
      <c r="C79" s="457"/>
      <c r="D79" s="458"/>
      <c r="E79" s="457"/>
      <c r="F79" s="467"/>
      <c r="G79" s="467"/>
      <c r="H79" s="458"/>
      <c r="I79" s="457"/>
      <c r="J79" s="458"/>
    </row>
    <row r="80" spans="2:10" x14ac:dyDescent="0.15">
      <c r="C80" s="459"/>
      <c r="D80" s="460"/>
      <c r="E80" s="459"/>
      <c r="F80" s="468"/>
      <c r="G80" s="468"/>
      <c r="H80" s="460"/>
      <c r="I80" s="459"/>
      <c r="J80" s="460"/>
    </row>
    <row r="81" spans="3:10" x14ac:dyDescent="0.15">
      <c r="C81" s="469" t="s">
        <v>144</v>
      </c>
      <c r="D81" s="470"/>
      <c r="E81" s="469" t="s">
        <v>145</v>
      </c>
      <c r="F81" s="471"/>
      <c r="G81" s="471"/>
      <c r="H81" s="470"/>
      <c r="I81" s="469" t="s">
        <v>144</v>
      </c>
      <c r="J81" s="470"/>
    </row>
    <row r="82" spans="3:10" x14ac:dyDescent="0.15">
      <c r="C82" s="31" t="s">
        <v>0</v>
      </c>
      <c r="D82" s="33" t="s">
        <v>93</v>
      </c>
      <c r="E82" s="31" t="s">
        <v>0</v>
      </c>
      <c r="F82" s="33" t="s">
        <v>93</v>
      </c>
      <c r="G82" s="31" t="s">
        <v>0</v>
      </c>
      <c r="H82" s="33" t="s">
        <v>93</v>
      </c>
      <c r="I82" s="31" t="s">
        <v>0</v>
      </c>
      <c r="J82" s="33" t="s">
        <v>93</v>
      </c>
    </row>
    <row r="83" spans="3:10" x14ac:dyDescent="0.15">
      <c r="C83" s="34">
        <v>2013</v>
      </c>
      <c r="D83" s="78" t="s">
        <v>142</v>
      </c>
      <c r="E83" s="79">
        <v>2013</v>
      </c>
      <c r="F83" s="78" t="s">
        <v>143</v>
      </c>
      <c r="G83" s="79">
        <v>2015</v>
      </c>
      <c r="H83" s="78" t="s">
        <v>94</v>
      </c>
      <c r="I83" s="79">
        <v>2015</v>
      </c>
      <c r="J83" s="78" t="s">
        <v>95</v>
      </c>
    </row>
    <row r="84" spans="3:10" x14ac:dyDescent="0.15">
      <c r="C84" s="396" t="str">
        <f>TEXT(DATE(LEFT(C83,4),1,1),"ggge年")&amp;D83</f>
        <v>平成25年9月30日</v>
      </c>
      <c r="D84" s="391"/>
      <c r="E84" s="396" t="str">
        <f>TEXT(DATE(LEFT(E83,4),1,1),"ggge年")&amp;F83</f>
        <v>平成25年10月1日</v>
      </c>
      <c r="F84" s="391"/>
      <c r="G84" s="396" t="str">
        <f>TEXT(DATE(LEFT(G83,4),1,1),"ggge年")&amp;H83</f>
        <v>平成27年3月31日</v>
      </c>
      <c r="H84" s="391"/>
      <c r="I84" s="396" t="str">
        <f>TEXT(DATE(LEFT(I83,4),1,1),"ggge年")&amp;J83</f>
        <v>平成27年4月1日</v>
      </c>
      <c r="J84" s="391"/>
    </row>
    <row r="85" spans="3:10" x14ac:dyDescent="0.15">
      <c r="C85" s="395">
        <f>DATEVALUE(C84)</f>
        <v>41547</v>
      </c>
      <c r="D85" s="394"/>
      <c r="E85" s="395">
        <f>DATEVALUE(E84)</f>
        <v>41548</v>
      </c>
      <c r="F85" s="394"/>
      <c r="G85" s="395">
        <f>DATEVALUE(G84)</f>
        <v>42094</v>
      </c>
      <c r="H85" s="394"/>
      <c r="I85" s="395">
        <f>DATEVALUE(I84)</f>
        <v>42095</v>
      </c>
      <c r="J85" s="394"/>
    </row>
  </sheetData>
  <customSheetViews>
    <customSheetView guid="{9D982B9B-28DC-4082-BB55-72F6D01054B4}" state="hidden" topLeftCell="A16">
      <selection activeCell="D27" sqref="D27"/>
      <pageMargins left="0.59055118110236227" right="0.15748031496062992" top="0.74803149606299213" bottom="0.74803149606299213" header="0.31496062992125984" footer="0.31496062992125984"/>
      <pageSetup paperSize="9" scale="85" orientation="portrait" horizontalDpi="300" verticalDpi="300" r:id="rId1"/>
    </customSheetView>
  </customSheetViews>
  <mergeCells count="71">
    <mergeCell ref="C84:D84"/>
    <mergeCell ref="E84:F84"/>
    <mergeCell ref="I84:J84"/>
    <mergeCell ref="C85:D85"/>
    <mergeCell ref="E85:F85"/>
    <mergeCell ref="I85:J85"/>
    <mergeCell ref="G84:H84"/>
    <mergeCell ref="G85:H85"/>
    <mergeCell ref="C78:D80"/>
    <mergeCell ref="I78:J80"/>
    <mergeCell ref="E78:H80"/>
    <mergeCell ref="C81:D81"/>
    <mergeCell ref="E81:H81"/>
    <mergeCell ref="I81:J81"/>
    <mergeCell ref="C6:J7"/>
    <mergeCell ref="E8:J9"/>
    <mergeCell ref="E10:F11"/>
    <mergeCell ref="C14:D14"/>
    <mergeCell ref="E14:F14"/>
    <mergeCell ref="C8:D11"/>
    <mergeCell ref="I10:J11"/>
    <mergeCell ref="G10:H11"/>
    <mergeCell ref="I14:J14"/>
    <mergeCell ref="G14:H14"/>
    <mergeCell ref="C67:J67"/>
    <mergeCell ref="C52:F52"/>
    <mergeCell ref="C53:F53"/>
    <mergeCell ref="C46:F46"/>
    <mergeCell ref="C47:F47"/>
    <mergeCell ref="C48:F48"/>
    <mergeCell ref="C49:F49"/>
    <mergeCell ref="C51:F51"/>
    <mergeCell ref="C50:F50"/>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8:D71"/>
    <mergeCell ref="E68:F71"/>
    <mergeCell ref="G68:H71"/>
    <mergeCell ref="I68:J71"/>
    <mergeCell ref="C72:D72"/>
    <mergeCell ref="E72:F72"/>
    <mergeCell ref="G72:H72"/>
    <mergeCell ref="I72:J72"/>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s>
  <phoneticPr fontId="1"/>
  <pageMargins left="0.59055118110236227" right="0.15748031496062992" top="0.74803149606299213" bottom="0.74803149606299213" header="0.31496062992125984" footer="0.31496062992125984"/>
  <pageSetup paperSize="9" scale="85"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(入力用)事業主控</vt:lpstr>
      <vt:lpstr>提出用</vt:lpstr>
      <vt:lpstr>保険料計算シート</vt:lpstr>
      <vt:lpstr>設定シート</vt:lpstr>
      <vt:lpstr>'(入力用)事業主控'!Print_Area</vt:lpstr>
      <vt:lpstr>提出用!Print_Area</vt:lpstr>
      <vt:lpstr>保険料計算シート!Print_Area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壬生町商工会</cp:lastModifiedBy>
  <cp:lastPrinted>2024-04-04T07:47:27Z</cp:lastPrinted>
  <dcterms:created xsi:type="dcterms:W3CDTF">2007-02-15T04:02:24Z</dcterms:created>
  <dcterms:modified xsi:type="dcterms:W3CDTF">2024-04-04T07:50:13Z</dcterms:modified>
</cp:coreProperties>
</file>